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00" activeTab="4"/>
  </bookViews>
  <sheets>
    <sheet name="SAŽETAK" sheetId="1" r:id="rId1"/>
    <sheet name=" Račun prihoda i rashoda" sheetId="3" r:id="rId2"/>
    <sheet name="Rashodi i prihodi prema izvoru" sheetId="8" r:id="rId3"/>
    <sheet name="Rashodi prema funkcijskoj k " sheetId="11" r:id="rId4"/>
    <sheet name="Programska klasifikacija" sheetId="7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<sst xmlns="http://schemas.openxmlformats.org/spreadsheetml/2006/main" count="215" uniqueCount="113">
  <si>
    <t xml:space="preserve">IZVJEŠTAJ O IZVRŠENJU FINANCIJSKOG PLANA DJEČJEG VRTIĆA CVRČAK POSEDARJE PRVO POLUGODIŠTE 2025. </t>
  </si>
  <si>
    <t>I. OPĆI DIO</t>
  </si>
  <si>
    <t>SAŽETAK  RAČUNA PRIHODA I RASHODA I  RAČUNA FINANCIRANJA</t>
  </si>
  <si>
    <t>SAŽETAK  RAČUNA PRIHODA I RASHODA</t>
  </si>
  <si>
    <t>BROJČANA OZNAKA I NAZIV</t>
  </si>
  <si>
    <t xml:space="preserve">OSTVARENJE/IZVRŠENJE                                                                                                                                        
1.-6.2024. </t>
  </si>
  <si>
    <t>IZVORNI PLAN ILI REBALANS 2025.</t>
  </si>
  <si>
    <t xml:space="preserve">OSTVARENJE/IZVRŠENJE 
1.-6.2025. </t>
  </si>
  <si>
    <t>INDEKS</t>
  </si>
  <si>
    <t>INDEKS**</t>
  </si>
  <si>
    <t>6=5/2*100</t>
  </si>
  <si>
    <t>7=5/4*100</t>
  </si>
  <si>
    <t>PRIHODI UKUPNO</t>
  </si>
  <si>
    <t>6 PRIHODI POSLOVANJA</t>
  </si>
  <si>
    <t>7 PRIHODI OD PRODAJE NEFINANCIJSKE IMOVINE</t>
  </si>
  <si>
    <t>RASHODI UKUPNO</t>
  </si>
  <si>
    <t>3 RASHODI  POSLOVANJA</t>
  </si>
  <si>
    <t>4 RASHODI ZA NABAVU NEFINANCIJSKE IMOVINE</t>
  </si>
  <si>
    <t>RAZLIKA - VIŠAK MANJAK</t>
  </si>
  <si>
    <t>SAŽETAK RAČUNA FINANCIRANJA</t>
  </si>
  <si>
    <t>8 PRIMICI OD FINANCIJSKE IMOVINE I ZADUŽIVANJA</t>
  </si>
  <si>
    <t>5 IZDACI ZA FINANCIJSKU IMOVINU I OTPLATE ZAJMOVA</t>
  </si>
  <si>
    <t>RAZLIKA PRIMITAKA I IZDATAKA</t>
  </si>
  <si>
    <t>PRENESENI VIŠAK/MANJAK IZ PRETHODNE GODINE</t>
  </si>
  <si>
    <t>PRIJENOS  VIŠKA/MANJKA U SLJEDEĆE RAZDOBLJE</t>
  </si>
  <si>
    <t>SAŽETAK  RAČUNA PRIHODA I RASHODA I  RAČUNA FINANCIRANJA  može sadržavati i dodatne podatke.</t>
  </si>
  <si>
    <t>Napomena:  Iznosi u stupcu "OSTVARENJE/IZVRŠENJE 1.-6. 2023." preračunavaju se iz kuna u eure prema fiksnom tečaju konverzije (1 EUR=7,53450 kuna) i po pravilima za preračunavanje i zaokruživanje.</t>
  </si>
  <si>
    <t xml:space="preserve">* Opći i posebni dio polugodišnjeg izvještaja o izvršenju proračuna sadrži samo izvorni plan ako od donošenja proračuna nije bilo izmjena i dopuna niti izvršenih preraspodjela odnosno izvorni plan i tekući plan ako je od donošenja proračuna bilo naknadno izvršenih preraspodjela.  
Opći i posebni dio polugodišnjeg izvještaja o izvršenju proračuna sadrži rebalans ako je od donošenja proračuna bilo izmjena i dopuna, odnosno rebalans i tekući plan ako je od izmjena i dopuna proračuna bilo naknadno izvršenih preraspodjela. </t>
  </si>
  <si>
    <t xml:space="preserve">** AKO Opći i Posebni dio polugodišnjeg izvještaja ne sadrži "TEKUĆI PLAN 2024.", "INDEKS"("OSTVARENJE/IZVRŠENJE 1.-6.2024."/"TEKUĆI PLAN 2024.") iskazuje se kao "OSTVARENJE/IZVRŠENJE 1.-6.2024."/"IZVORNI PLAN 2024." ODNOSNO "REBALANS 2024." </t>
  </si>
  <si>
    <t xml:space="preserve"> RAČUN PRIHODA I RASHODA </t>
  </si>
  <si>
    <t xml:space="preserve">IZVJEŠTAJ O PRIHODIMA I RASHODIMA PREMA EKONOMSKOJ KLASIFIKACIJI </t>
  </si>
  <si>
    <t>UKUPNI PRIHODI</t>
  </si>
  <si>
    <t>Prihodi poslovanja</t>
  </si>
  <si>
    <t>Pomoći iz inozemstva i od subjekata unutar općeg proračuna</t>
  </si>
  <si>
    <t xml:space="preserve">Pomoći proračunskim korisnicima iz proračuna koji im nije nadležan </t>
  </si>
  <si>
    <t>Tekuće pomoći proračunskim korisnicima iz proračuna koji im nije nadležan</t>
  </si>
  <si>
    <t>Prihodi od imovine</t>
  </si>
  <si>
    <t>Prihodi od financijske imovine</t>
  </si>
  <si>
    <t>Ostali prihodi od financijske imovine-pripis kamata</t>
  </si>
  <si>
    <t>Prihodi od upravnih i administrativnih pristojbi, pristojbi po posebnim propisima i naknada</t>
  </si>
  <si>
    <t>Prihodi po posebnim propisima</t>
  </si>
  <si>
    <t>Sufinanciranje cijene usluge, participacije i slično</t>
  </si>
  <si>
    <t xml:space="preserve">Prihodi iz nadležnog proračuna </t>
  </si>
  <si>
    <t>Prihodi iz nadležnog proračuna za financiranje redovne djelatnosti proračunskih korisnika</t>
  </si>
  <si>
    <t>Prihodi iz nadležnog proračuna za financiranje rashoda poslovanja</t>
  </si>
  <si>
    <t>Vlastiti izvori</t>
  </si>
  <si>
    <t>Rezultat poslovanja</t>
  </si>
  <si>
    <t>Višak/manjak prihoda</t>
  </si>
  <si>
    <t>Višak prihoda</t>
  </si>
  <si>
    <t>UKUPNI RASHODI</t>
  </si>
  <si>
    <t>Rashodi poslovanja</t>
  </si>
  <si>
    <t>Rashodi za zaposlene</t>
  </si>
  <si>
    <t>Plaće (Bruto)</t>
  </si>
  <si>
    <t>Plaće za redovan rad</t>
  </si>
  <si>
    <t>Ostali rashodi za zaposlene</t>
  </si>
  <si>
    <t>Doprinosi na plaće</t>
  </si>
  <si>
    <t>Doprinosi za obvezno zdravstveno osiguranje</t>
  </si>
  <si>
    <t>Materijalni rashodi</t>
  </si>
  <si>
    <t>Naknade troškova zaposlenima</t>
  </si>
  <si>
    <t>Službena putovanja</t>
  </si>
  <si>
    <t>Naknade za prijevoz, za rad na terenu i odvojeni život</t>
  </si>
  <si>
    <t>Stručno usavršavanje zaposlenika</t>
  </si>
  <si>
    <t>Rashodi za materijal i energiju</t>
  </si>
  <si>
    <t>Uredski materijal i ostali materijalni rashodi</t>
  </si>
  <si>
    <t>Materijal i sirovine</t>
  </si>
  <si>
    <t>Energija</t>
  </si>
  <si>
    <t>Materijal i dijelovi za tekuće i investicijsko održavanje</t>
  </si>
  <si>
    <t>Sitni inventar i auto gume</t>
  </si>
  <si>
    <t>Službena, radna i zaštitna odjeća i obuća</t>
  </si>
  <si>
    <t>Rashodi za usluge</t>
  </si>
  <si>
    <t>Usluge telefona, pošte i prijevoza</t>
  </si>
  <si>
    <t>Usluge tekućeg i investicijskog održavanja</t>
  </si>
  <si>
    <t>Usluge promidžbe i informiranja</t>
  </si>
  <si>
    <t>Komunalne usluge</t>
  </si>
  <si>
    <t>Zakupnine i najamnine za opremu</t>
  </si>
  <si>
    <t>Zdravstvene i veterinarske usluge</t>
  </si>
  <si>
    <t>Intelektualne i osobne usluge</t>
  </si>
  <si>
    <t>Računalne usluge</t>
  </si>
  <si>
    <t>Ostale usluge</t>
  </si>
  <si>
    <t>Ostali nespomenuti rashodi poslovanja</t>
  </si>
  <si>
    <t>Premije osiguranja</t>
  </si>
  <si>
    <t>Reprezentacija</t>
  </si>
  <si>
    <t>Tuzemne članarine</t>
  </si>
  <si>
    <t>Pristojbe i naknade</t>
  </si>
  <si>
    <t>Ostali nepsomenuti rashodi</t>
  </si>
  <si>
    <t>Financijski rashodi</t>
  </si>
  <si>
    <t>Ostali financijski rashodi</t>
  </si>
  <si>
    <t>Bankarske usluge i usluge platnog prometa</t>
  </si>
  <si>
    <t>Rashodi za nabavu nefinancijske imovine</t>
  </si>
  <si>
    <t>Rashodi za nabavu neproizvedene dugotrajne imovine</t>
  </si>
  <si>
    <t>Nematerijalna imovina</t>
  </si>
  <si>
    <t>Ostala prava</t>
  </si>
  <si>
    <t>IZVJEŠTAJ O PRIHODIMA I RASHODIMA PREMA IZVORIMA FINANCIRANJA</t>
  </si>
  <si>
    <t xml:space="preserve">UKUPNO PRIHODI </t>
  </si>
  <si>
    <t>1 Opći prihodi i primici</t>
  </si>
  <si>
    <t>11 Opći prihodi i primici</t>
  </si>
  <si>
    <t>2 Prihodi za posebne namjene</t>
  </si>
  <si>
    <t>41 Prihodi za posebne namjene</t>
  </si>
  <si>
    <t>3 Ostale pomoći</t>
  </si>
  <si>
    <t>52 Ostale pomoći</t>
  </si>
  <si>
    <t>5 Prihodi za posebne namjene-višak</t>
  </si>
  <si>
    <t>94 Prihodi za posebne namjene- višak</t>
  </si>
  <si>
    <t>UKUPNO RASHODI</t>
  </si>
  <si>
    <t>IZVJEŠTAJ O RASHODIMA PREMA FUNKCIJSKOJ KLASIFIKACIJI</t>
  </si>
  <si>
    <t>09 Obrazovanje</t>
  </si>
  <si>
    <t>091 Predškolsko obrazovanje</t>
  </si>
  <si>
    <t>II. POSEBNI DIO</t>
  </si>
  <si>
    <t>IZVJEŠTAJ PO PROGRAMSKOJ KLASIFIKACIJI</t>
  </si>
  <si>
    <t>5=4/3*100</t>
  </si>
  <si>
    <t>Dječji vrtić</t>
  </si>
  <si>
    <t>A100001</t>
  </si>
  <si>
    <t>Predškolski program i obrazovanje</t>
  </si>
  <si>
    <t>Namirnice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</si>
</sst>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,##0.00\ _k_n_-;\-* #,##0.00\ _k_n_-;_-* &quot;-&quot;??\ _k_n_-;_-@_-"/>
    <numFmt numFmtId="177" formatCode="_-* #,##0.00\ &quot;kn&quot;_-;\-* #,##0.00\ &quot;kn&quot;_-;_-* &quot;-&quot;??\ &quot;kn&quot;_-;_-@_-"/>
    <numFmt numFmtId="178" formatCode="_-* #,##0\ _k_n_-;\-* #,##0\ _k_n_-;_-* &quot;-&quot;\ _k_n_-;_-@_-"/>
    <numFmt numFmtId="179" formatCode="_-* #,##0\ &quot;kn&quot;_-;\-* #,##0\ &quot;kn&quot;_-;_-* &quot;-&quot;\ &quot;kn&quot;_-;_-@_-"/>
  </numFmts>
  <fonts count="41">
    <font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i/>
      <sz val="10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i/>
      <sz val="11"/>
      <color rgb="FF7F7F7F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22"/>
        <bgColor indexed="8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6" borderId="7" applyNumberFormat="0" applyFont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8" applyNumberFormat="0" applyFill="0" applyAlignment="0" applyProtection="0"/>
    <xf numFmtId="0" fontId="30" fillId="0" borderId="9" applyNumberFormat="0" applyFill="0" applyAlignment="0" applyProtection="0"/>
    <xf numFmtId="0" fontId="31" fillId="0" borderId="10" applyNumberFormat="0" applyFill="0" applyAlignment="0" applyProtection="0"/>
    <xf numFmtId="0" fontId="31" fillId="0" borderId="0" applyNumberFormat="0" applyFill="0" applyBorder="0" applyAlignment="0" applyProtection="0"/>
    <xf numFmtId="0" fontId="32" fillId="7" borderId="11" applyNumberFormat="0" applyAlignment="0" applyProtection="0"/>
    <xf numFmtId="0" fontId="33" fillId="8" borderId="12" applyNumberFormat="0" applyAlignment="0" applyProtection="0"/>
    <xf numFmtId="0" fontId="34" fillId="8" borderId="11" applyNumberFormat="0" applyAlignment="0" applyProtection="0"/>
    <xf numFmtId="0" fontId="35" fillId="9" borderId="13" applyNumberFormat="0" applyAlignment="0" applyProtection="0"/>
    <xf numFmtId="0" fontId="36" fillId="0" borderId="14" applyNumberFormat="0" applyFill="0" applyAlignment="0" applyProtection="0"/>
    <xf numFmtId="0" fontId="2" fillId="0" borderId="15" applyNumberFormat="0" applyFill="0" applyAlignment="0" applyProtection="0"/>
    <xf numFmtId="0" fontId="37" fillId="10" borderId="0" applyNumberFormat="0" applyBorder="0" applyAlignment="0" applyProtection="0"/>
    <xf numFmtId="0" fontId="38" fillId="11" borderId="0" applyNumberFormat="0" applyBorder="0" applyAlignment="0" applyProtection="0"/>
    <xf numFmtId="0" fontId="39" fillId="12" borderId="0" applyNumberFormat="0" applyBorder="0" applyAlignment="0" applyProtection="0"/>
    <xf numFmtId="0" fontId="40" fillId="13" borderId="0" applyNumberFormat="0" applyBorder="0" applyAlignment="0" applyProtection="0"/>
    <xf numFmtId="0" fontId="0" fillId="14" borderId="0" applyNumberFormat="0" applyBorder="0" applyAlignment="0" applyProtection="0"/>
    <xf numFmtId="0" fontId="0" fillId="15" borderId="0" applyNumberFormat="0" applyBorder="0" applyAlignment="0" applyProtection="0"/>
    <xf numFmtId="0" fontId="40" fillId="16" borderId="0" applyNumberFormat="0" applyBorder="0" applyAlignment="0" applyProtection="0"/>
    <xf numFmtId="0" fontId="40" fillId="17" borderId="0" applyNumberFormat="0" applyBorder="0" applyAlignment="0" applyProtection="0"/>
    <xf numFmtId="0" fontId="0" fillId="18" borderId="0" applyNumberFormat="0" applyBorder="0" applyAlignment="0" applyProtection="0"/>
    <xf numFmtId="0" fontId="0" fillId="19" borderId="0" applyNumberFormat="0" applyBorder="0" applyAlignment="0" applyProtection="0"/>
    <xf numFmtId="0" fontId="40" fillId="20" borderId="0" applyNumberFormat="0" applyBorder="0" applyAlignment="0" applyProtection="0"/>
    <xf numFmtId="0" fontId="40" fillId="21" borderId="0" applyNumberFormat="0" applyBorder="0" applyAlignment="0" applyProtection="0"/>
    <xf numFmtId="0" fontId="0" fillId="22" borderId="0" applyNumberFormat="0" applyBorder="0" applyAlignment="0" applyProtection="0"/>
    <xf numFmtId="0" fontId="0" fillId="23" borderId="0" applyNumberFormat="0" applyBorder="0" applyAlignment="0" applyProtection="0"/>
    <xf numFmtId="0" fontId="40" fillId="24" borderId="0" applyNumberFormat="0" applyBorder="0" applyAlignment="0" applyProtection="0"/>
    <xf numFmtId="0" fontId="40" fillId="25" borderId="0" applyNumberFormat="0" applyBorder="0" applyAlignment="0" applyProtection="0"/>
    <xf numFmtId="0" fontId="0" fillId="26" borderId="0" applyNumberFormat="0" applyBorder="0" applyAlignment="0" applyProtection="0"/>
    <xf numFmtId="0" fontId="0" fillId="27" borderId="0" applyNumberFormat="0" applyBorder="0" applyAlignment="0" applyProtection="0"/>
    <xf numFmtId="0" fontId="40" fillId="28" borderId="0" applyNumberFormat="0" applyBorder="0" applyAlignment="0" applyProtection="0"/>
    <xf numFmtId="0" fontId="40" fillId="29" borderId="0" applyNumberFormat="0" applyBorder="0" applyAlignment="0" applyProtection="0"/>
    <xf numFmtId="0" fontId="0" fillId="30" borderId="0" applyNumberFormat="0" applyBorder="0" applyAlignment="0" applyProtection="0"/>
    <xf numFmtId="0" fontId="0" fillId="31" borderId="0" applyNumberFormat="0" applyBorder="0" applyAlignment="0" applyProtection="0"/>
    <xf numFmtId="0" fontId="40" fillId="32" borderId="0" applyNumberFormat="0" applyBorder="0" applyAlignment="0" applyProtection="0"/>
    <xf numFmtId="0" fontId="40" fillId="33" borderId="0" applyNumberFormat="0" applyBorder="0" applyAlignment="0" applyProtection="0"/>
    <xf numFmtId="0" fontId="0" fillId="34" borderId="0" applyNumberFormat="0" applyBorder="0" applyAlignment="0" applyProtection="0"/>
    <xf numFmtId="0" fontId="0" fillId="35" borderId="0" applyNumberFormat="0" applyBorder="0" applyAlignment="0" applyProtection="0"/>
    <xf numFmtId="0" fontId="40" fillId="36" borderId="0" applyNumberFormat="0" applyBorder="0" applyAlignment="0" applyProtection="0"/>
    <xf numFmtId="0" fontId="4" fillId="0" borderId="0"/>
    <xf numFmtId="0" fontId="4" fillId="0" borderId="0"/>
    <xf numFmtId="0" fontId="4" fillId="0" borderId="0"/>
  </cellStyleXfs>
  <cellXfs count="13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0" borderId="0" xfId="0" applyFont="1"/>
    <xf numFmtId="0" fontId="0" fillId="0" borderId="0" xfId="0" applyFont="1"/>
    <xf numFmtId="4" fontId="0" fillId="0" borderId="0" xfId="0" applyNumberFormat="1" applyAlignment="1">
      <alignment horizontal="right"/>
    </xf>
    <xf numFmtId="4" fontId="0" fillId="0" borderId="0" xfId="0" applyNumberFormat="1"/>
    <xf numFmtId="0" fontId="3" fillId="0" borderId="0" xfId="0" applyNumberFormat="1" applyFont="1" applyFill="1" applyBorder="1" applyAlignment="1" applyProtection="1">
      <alignment horizontal="center" vertical="center" wrapText="1"/>
    </xf>
    <xf numFmtId="4" fontId="3" fillId="0" borderId="0" xfId="0" applyNumberFormat="1" applyFont="1" applyFill="1" applyBorder="1" applyAlignment="1" applyProtection="1">
      <alignment horizontal="right" vertical="center" wrapText="1"/>
    </xf>
    <xf numFmtId="4" fontId="4" fillId="0" borderId="0" xfId="0" applyNumberFormat="1" applyFont="1" applyFill="1" applyBorder="1" applyAlignment="1" applyProtection="1">
      <alignment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6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8" fillId="2" borderId="1" xfId="0" applyNumberFormat="1" applyFont="1" applyFill="1" applyBorder="1" applyAlignment="1" applyProtection="1">
      <alignment horizontal="center" vertical="center" wrapText="1"/>
    </xf>
    <xf numFmtId="0" fontId="8" fillId="2" borderId="2" xfId="0" applyNumberFormat="1" applyFont="1" applyFill="1" applyBorder="1" applyAlignment="1" applyProtection="1">
      <alignment horizontal="center" vertical="center" wrapText="1"/>
    </xf>
    <xf numFmtId="0" fontId="8" fillId="2" borderId="3" xfId="0" applyNumberFormat="1" applyFont="1" applyFill="1" applyBorder="1" applyAlignment="1" applyProtection="1">
      <alignment horizontal="center" vertical="center" wrapText="1"/>
    </xf>
    <xf numFmtId="4" fontId="8" fillId="2" borderId="4" xfId="0" applyNumberFormat="1" applyFont="1" applyFill="1" applyBorder="1" applyAlignment="1" applyProtection="1">
      <alignment horizontal="right" vertical="center" wrapText="1"/>
    </xf>
    <xf numFmtId="4" fontId="8" fillId="2" borderId="4" xfId="0" applyNumberFormat="1" applyFont="1" applyFill="1" applyBorder="1" applyAlignment="1" applyProtection="1">
      <alignment horizontal="center" vertical="center" wrapText="1"/>
    </xf>
    <xf numFmtId="0" fontId="9" fillId="2" borderId="1" xfId="0" applyNumberFormat="1" applyFont="1" applyFill="1" applyBorder="1" applyAlignment="1" applyProtection="1">
      <alignment horizontal="center" vertical="center" wrapText="1"/>
    </xf>
    <xf numFmtId="0" fontId="9" fillId="2" borderId="2" xfId="0" applyNumberFormat="1" applyFont="1" applyFill="1" applyBorder="1" applyAlignment="1" applyProtection="1">
      <alignment horizontal="center" vertical="center" wrapText="1"/>
    </xf>
    <xf numFmtId="0" fontId="9" fillId="2" borderId="3" xfId="0" applyNumberFormat="1" applyFont="1" applyFill="1" applyBorder="1" applyAlignment="1" applyProtection="1">
      <alignment horizontal="center" vertical="center" wrapText="1"/>
    </xf>
    <xf numFmtId="4" fontId="9" fillId="2" borderId="4" xfId="0" applyNumberFormat="1" applyFont="1" applyFill="1" applyBorder="1" applyAlignment="1" applyProtection="1">
      <alignment horizontal="right" vertical="center" wrapText="1"/>
    </xf>
    <xf numFmtId="4" fontId="9" fillId="2" borderId="4" xfId="0" applyNumberFormat="1" applyFont="1" applyFill="1" applyBorder="1" applyAlignment="1" applyProtection="1">
      <alignment horizontal="center" vertical="center" wrapText="1"/>
    </xf>
    <xf numFmtId="0" fontId="8" fillId="3" borderId="1" xfId="0" applyNumberFormat="1" applyFont="1" applyFill="1" applyBorder="1" applyAlignment="1" applyProtection="1">
      <alignment horizontal="left" vertical="center" wrapText="1"/>
    </xf>
    <xf numFmtId="0" fontId="8" fillId="3" borderId="2" xfId="0" applyNumberFormat="1" applyFont="1" applyFill="1" applyBorder="1" applyAlignment="1" applyProtection="1">
      <alignment horizontal="left" vertical="center" wrapText="1"/>
    </xf>
    <xf numFmtId="0" fontId="8" fillId="3" borderId="3" xfId="0" applyNumberFormat="1" applyFont="1" applyFill="1" applyBorder="1" applyAlignment="1" applyProtection="1">
      <alignment horizontal="left" vertical="center" wrapText="1"/>
    </xf>
    <xf numFmtId="4" fontId="8" fillId="3" borderId="3" xfId="0" applyNumberFormat="1" applyFont="1" applyFill="1" applyBorder="1" applyAlignment="1">
      <alignment horizontal="right" vertical="center"/>
    </xf>
    <xf numFmtId="4" fontId="8" fillId="3" borderId="4" xfId="0" applyNumberFormat="1" applyFont="1" applyFill="1" applyBorder="1" applyAlignment="1">
      <alignment horizontal="right"/>
    </xf>
    <xf numFmtId="0" fontId="10" fillId="0" borderId="4" xfId="0" applyFont="1" applyBorder="1" applyAlignment="1">
      <alignment horizontal="left" vertical="center"/>
    </xf>
    <xf numFmtId="4" fontId="8" fillId="3" borderId="4" xfId="0" applyNumberFormat="1" applyFont="1" applyFill="1" applyBorder="1" applyAlignment="1">
      <alignment horizontal="right" vertical="center"/>
    </xf>
    <xf numFmtId="0" fontId="11" fillId="3" borderId="4" xfId="0" applyNumberFormat="1" applyFont="1" applyFill="1" applyBorder="1" applyAlignment="1" applyProtection="1">
      <alignment horizontal="left" vertical="center" wrapText="1"/>
    </xf>
    <xf numFmtId="0" fontId="12" fillId="3" borderId="4" xfId="0" applyFont="1" applyFill="1" applyBorder="1" applyAlignment="1">
      <alignment horizontal="left" vertical="center" wrapText="1" indent="1"/>
    </xf>
    <xf numFmtId="0" fontId="13" fillId="3" borderId="4" xfId="0" applyFont="1" applyFill="1" applyBorder="1" applyAlignment="1">
      <alignment horizontal="left" vertical="center"/>
    </xf>
    <xf numFmtId="0" fontId="11" fillId="3" borderId="4" xfId="0" applyFont="1" applyFill="1" applyBorder="1" applyAlignment="1">
      <alignment horizontal="left" vertical="center"/>
    </xf>
    <xf numFmtId="4" fontId="4" fillId="3" borderId="4" xfId="0" applyNumberFormat="1" applyFont="1" applyFill="1" applyBorder="1" applyAlignment="1">
      <alignment horizontal="right"/>
    </xf>
    <xf numFmtId="4" fontId="14" fillId="0" borderId="4" xfId="0" applyNumberFormat="1" applyFont="1" applyBorder="1" applyAlignment="1">
      <alignment horizontal="right"/>
    </xf>
    <xf numFmtId="0" fontId="13" fillId="0" borderId="4" xfId="50" applyFont="1" applyFill="1" applyBorder="1" applyAlignment="1">
      <alignment horizontal="left" vertical="center" wrapText="1"/>
    </xf>
    <xf numFmtId="0" fontId="11" fillId="0" borderId="4" xfId="50" applyFont="1" applyFill="1" applyBorder="1" applyAlignment="1">
      <alignment horizontal="left" vertical="center" wrapText="1"/>
    </xf>
    <xf numFmtId="4" fontId="15" fillId="0" borderId="4" xfId="0" applyNumberFormat="1" applyFont="1" applyBorder="1" applyAlignment="1">
      <alignment horizontal="right"/>
    </xf>
    <xf numFmtId="0" fontId="16" fillId="3" borderId="4" xfId="0" applyFont="1" applyFill="1" applyBorder="1" applyAlignment="1">
      <alignment horizontal="left" vertical="center"/>
    </xf>
    <xf numFmtId="0" fontId="11" fillId="3" borderId="5" xfId="0" applyFont="1" applyFill="1" applyBorder="1" applyAlignment="1">
      <alignment horizontal="left" vertical="center"/>
    </xf>
    <xf numFmtId="0" fontId="0" fillId="0" borderId="4" xfId="0" applyFont="1" applyBorder="1" applyAlignment="1">
      <alignment horizontal="left" vertical="center"/>
    </xf>
    <xf numFmtId="4" fontId="0" fillId="0" borderId="4" xfId="0" applyNumberFormat="1" applyFont="1" applyBorder="1" applyAlignment="1">
      <alignment horizontal="right" vertical="center"/>
    </xf>
    <xf numFmtId="0" fontId="2" fillId="0" borderId="4" xfId="0" applyFont="1" applyBorder="1" applyAlignment="1">
      <alignment horizontal="left" vertical="center"/>
    </xf>
    <xf numFmtId="4" fontId="2" fillId="0" borderId="4" xfId="0" applyNumberFormat="1" applyFont="1" applyBorder="1" applyAlignment="1">
      <alignment horizontal="right" vertical="center"/>
    </xf>
    <xf numFmtId="0" fontId="12" fillId="3" borderId="4" xfId="0" applyFont="1" applyFill="1" applyBorder="1" applyAlignment="1">
      <alignment horizontal="left" vertical="center" indent="1"/>
    </xf>
    <xf numFmtId="0" fontId="12" fillId="3" borderId="4" xfId="0" applyFont="1" applyFill="1" applyBorder="1" applyAlignment="1">
      <alignment horizontal="left" vertical="center"/>
    </xf>
    <xf numFmtId="0" fontId="13" fillId="3" borderId="4" xfId="0" applyFont="1" applyFill="1" applyBorder="1" applyAlignment="1">
      <alignment horizontal="left" vertical="center" wrapText="1"/>
    </xf>
    <xf numFmtId="0" fontId="13" fillId="4" borderId="4" xfId="50" applyFont="1" applyFill="1" applyBorder="1" applyAlignment="1">
      <alignment horizontal="left" vertical="center" wrapText="1"/>
    </xf>
    <xf numFmtId="0" fontId="14" fillId="0" borderId="4" xfId="0" applyFont="1" applyBorder="1"/>
    <xf numFmtId="0" fontId="15" fillId="0" borderId="4" xfId="0" applyFont="1" applyBorder="1"/>
    <xf numFmtId="0" fontId="14" fillId="0" borderId="4" xfId="0" applyFont="1" applyBorder="1" applyAlignment="1">
      <alignment horizontal="left"/>
    </xf>
    <xf numFmtId="0" fontId="12" fillId="3" borderId="4" xfId="0" applyNumberFormat="1" applyFont="1" applyFill="1" applyBorder="1" applyAlignment="1" applyProtection="1">
      <alignment horizontal="left" vertical="center" wrapText="1" indent="1"/>
    </xf>
    <xf numFmtId="0" fontId="12" fillId="0" borderId="4" xfId="50" applyFont="1" applyFill="1" applyBorder="1" applyAlignment="1">
      <alignment horizontal="left" vertical="center" wrapText="1"/>
    </xf>
    <xf numFmtId="4" fontId="2" fillId="0" borderId="4" xfId="0" applyNumberFormat="1" applyFont="1" applyBorder="1" applyAlignment="1">
      <alignment horizontal="right"/>
    </xf>
    <xf numFmtId="0" fontId="4" fillId="3" borderId="4" xfId="0" applyNumberFormat="1" applyFont="1" applyFill="1" applyBorder="1" applyAlignment="1" applyProtection="1">
      <alignment horizontal="left" vertical="center" wrapText="1"/>
    </xf>
    <xf numFmtId="0" fontId="8" fillId="3" borderId="4" xfId="0" applyNumberFormat="1" applyFont="1" applyFill="1" applyBorder="1" applyAlignment="1" applyProtection="1">
      <alignment horizontal="left" vertical="center" wrapText="1"/>
    </xf>
    <xf numFmtId="0" fontId="17" fillId="0" borderId="4" xfId="0" applyFont="1" applyBorder="1" applyAlignment="1">
      <alignment horizontal="left" vertical="center"/>
    </xf>
    <xf numFmtId="4" fontId="4" fillId="3" borderId="4" xfId="0" applyNumberFormat="1" applyFont="1" applyFill="1" applyBorder="1" applyAlignment="1">
      <alignment horizontal="right" vertical="center"/>
    </xf>
    <xf numFmtId="0" fontId="11" fillId="3" borderId="4" xfId="0" applyNumberFormat="1" applyFont="1" applyFill="1" applyBorder="1" applyAlignment="1" applyProtection="1">
      <alignment horizontal="left" vertical="center"/>
    </xf>
    <xf numFmtId="0" fontId="11" fillId="3" borderId="4" xfId="0" applyNumberFormat="1" applyFont="1" applyFill="1" applyBorder="1" applyAlignment="1" applyProtection="1">
      <alignment vertical="center" wrapText="1"/>
    </xf>
    <xf numFmtId="0" fontId="13" fillId="3" borderId="4" xfId="0" applyNumberFormat="1" applyFont="1" applyFill="1" applyBorder="1" applyAlignment="1" applyProtection="1">
      <alignment horizontal="left" vertical="center" wrapText="1"/>
    </xf>
    <xf numFmtId="0" fontId="4" fillId="0" borderId="0" xfId="0" applyNumberFormat="1" applyFont="1" applyFill="1" applyBorder="1" applyAlignment="1" applyProtection="1">
      <alignment vertical="center" wrapText="1"/>
    </xf>
    <xf numFmtId="0" fontId="8" fillId="2" borderId="4" xfId="0" applyNumberFormat="1" applyFont="1" applyFill="1" applyBorder="1" applyAlignment="1" applyProtection="1">
      <alignment horizontal="center" vertical="center" wrapText="1"/>
    </xf>
    <xf numFmtId="4" fontId="8" fillId="2" borderId="4" xfId="0" applyNumberFormat="1" applyFont="1" applyFill="1" applyBorder="1" applyAlignment="1">
      <alignment horizontal="right"/>
    </xf>
    <xf numFmtId="0" fontId="16" fillId="3" borderId="4" xfId="0" applyFont="1" applyFill="1" applyBorder="1" applyAlignment="1">
      <alignment horizontal="left" vertical="center" wrapText="1"/>
    </xf>
    <xf numFmtId="4" fontId="0" fillId="0" borderId="4" xfId="0" applyNumberFormat="1" applyBorder="1"/>
    <xf numFmtId="3" fontId="4" fillId="3" borderId="4" xfId="0" applyNumberFormat="1" applyFont="1" applyFill="1" applyBorder="1" applyAlignment="1">
      <alignment horizontal="right"/>
    </xf>
    <xf numFmtId="3" fontId="0" fillId="0" borderId="4" xfId="0" applyNumberFormat="1" applyBorder="1"/>
    <xf numFmtId="0" fontId="0" fillId="0" borderId="4" xfId="0" applyBorder="1"/>
    <xf numFmtId="0" fontId="16" fillId="3" borderId="4" xfId="0" applyNumberFormat="1" applyFont="1" applyFill="1" applyBorder="1" applyAlignment="1" applyProtection="1">
      <alignment horizontal="left" vertical="center" wrapText="1" indent="1"/>
    </xf>
    <xf numFmtId="0" fontId="16" fillId="3" borderId="4" xfId="0" applyFont="1" applyFill="1" applyBorder="1" applyAlignment="1">
      <alignment horizontal="left" vertical="center" wrapText="1" indent="1"/>
    </xf>
    <xf numFmtId="0" fontId="16" fillId="3" borderId="4" xfId="0" applyFont="1" applyFill="1" applyBorder="1" applyAlignment="1">
      <alignment horizontal="left" vertical="center" indent="1"/>
    </xf>
    <xf numFmtId="0" fontId="15" fillId="0" borderId="0" xfId="0" applyFont="1"/>
    <xf numFmtId="0" fontId="14" fillId="0" borderId="0" xfId="0" applyFont="1"/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4" fillId="2" borderId="1" xfId="0" applyNumberFormat="1" applyFont="1" applyFill="1" applyBorder="1" applyAlignment="1" applyProtection="1">
      <alignment horizontal="center" vertical="center" wrapText="1"/>
    </xf>
    <xf numFmtId="0" fontId="4" fillId="2" borderId="2" xfId="0" applyNumberFormat="1" applyFont="1" applyFill="1" applyBorder="1" applyAlignment="1" applyProtection="1">
      <alignment horizontal="center" vertical="center" wrapText="1"/>
    </xf>
    <xf numFmtId="0" fontId="4" fillId="2" borderId="3" xfId="0" applyNumberFormat="1" applyFont="1" applyFill="1" applyBorder="1" applyAlignment="1" applyProtection="1">
      <alignment horizontal="center" vertical="center" wrapText="1"/>
    </xf>
    <xf numFmtId="0" fontId="4" fillId="2" borderId="4" xfId="0" applyNumberFormat="1" applyFont="1" applyFill="1" applyBorder="1" applyAlignment="1" applyProtection="1">
      <alignment horizontal="center" vertical="center" wrapText="1"/>
    </xf>
    <xf numFmtId="0" fontId="13" fillId="0" borderId="4" xfId="51" applyFont="1" applyFill="1" applyBorder="1" applyAlignment="1">
      <alignment horizontal="left" vertical="center" wrapText="1"/>
    </xf>
    <xf numFmtId="0" fontId="8" fillId="5" borderId="4" xfId="49" applyFont="1" applyFill="1" applyBorder="1" applyAlignment="1">
      <alignment horizontal="left" vertical="center" wrapText="1"/>
    </xf>
    <xf numFmtId="0" fontId="4" fillId="0" borderId="4" xfId="49" applyFont="1" applyFill="1" applyBorder="1" applyAlignment="1">
      <alignment horizontal="left" vertical="center" wrapText="1"/>
    </xf>
    <xf numFmtId="4" fontId="14" fillId="0" borderId="4" xfId="0" applyNumberFormat="1" applyFont="1" applyBorder="1"/>
    <xf numFmtId="0" fontId="0" fillId="2" borderId="0" xfId="0" applyFill="1"/>
    <xf numFmtId="0" fontId="18" fillId="0" borderId="0" xfId="0" applyNumberFormat="1" applyFont="1" applyFill="1" applyBorder="1" applyAlignment="1" applyProtection="1">
      <alignment horizontal="left" vertical="center" wrapText="1"/>
    </xf>
    <xf numFmtId="0" fontId="19" fillId="0" borderId="6" xfId="0" applyNumberFormat="1" applyFont="1" applyFill="1" applyBorder="1" applyAlignment="1" applyProtection="1">
      <alignment horizontal="left" wrapText="1"/>
    </xf>
    <xf numFmtId="0" fontId="2" fillId="0" borderId="6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wrapText="1"/>
    </xf>
    <xf numFmtId="0" fontId="8" fillId="0" borderId="2" xfId="0" applyFont="1" applyBorder="1" applyAlignment="1">
      <alignment horizontal="center" wrapText="1"/>
    </xf>
    <xf numFmtId="0" fontId="8" fillId="0" borderId="3" xfId="0" applyFont="1" applyBorder="1" applyAlignment="1">
      <alignment horizontal="center" wrapText="1"/>
    </xf>
    <xf numFmtId="0" fontId="8" fillId="0" borderId="4" xfId="0" applyNumberFormat="1" applyFont="1" applyFill="1" applyBorder="1" applyAlignment="1" applyProtection="1">
      <alignment horizontal="center" vertical="center" wrapText="1"/>
    </xf>
    <xf numFmtId="0" fontId="8" fillId="3" borderId="4" xfId="0" applyNumberFormat="1" applyFont="1" applyFill="1" applyBorder="1" applyAlignment="1" applyProtection="1">
      <alignment horizontal="center" vertical="center" wrapText="1"/>
    </xf>
    <xf numFmtId="0" fontId="9" fillId="0" borderId="4" xfId="0" applyFont="1" applyBorder="1" applyAlignment="1">
      <alignment horizontal="center" wrapText="1"/>
    </xf>
    <xf numFmtId="0" fontId="9" fillId="0" borderId="1" xfId="0" applyFont="1" applyBorder="1" applyAlignment="1">
      <alignment horizontal="center" wrapText="1"/>
    </xf>
    <xf numFmtId="0" fontId="9" fillId="0" borderId="4" xfId="0" applyNumberFormat="1" applyFont="1" applyFill="1" applyBorder="1" applyAlignment="1" applyProtection="1">
      <alignment horizontal="center" vertical="center" wrapText="1"/>
    </xf>
    <xf numFmtId="0" fontId="9" fillId="3" borderId="4" xfId="0" applyNumberFormat="1" applyFont="1" applyFill="1" applyBorder="1" applyAlignment="1" applyProtection="1">
      <alignment horizontal="center" vertical="center" wrapText="1"/>
    </xf>
    <xf numFmtId="0" fontId="11" fillId="2" borderId="1" xfId="0" applyNumberFormat="1" applyFont="1" applyFill="1" applyBorder="1" applyAlignment="1" applyProtection="1">
      <alignment horizontal="left" vertical="center" wrapText="1"/>
    </xf>
    <xf numFmtId="0" fontId="13" fillId="2" borderId="2" xfId="0" applyNumberFormat="1" applyFont="1" applyFill="1" applyBorder="1" applyAlignment="1" applyProtection="1">
      <alignment vertical="center" wrapText="1"/>
    </xf>
    <xf numFmtId="0" fontId="13" fillId="2" borderId="2" xfId="0" applyNumberFormat="1" applyFont="1" applyFill="1" applyBorder="1" applyAlignment="1" applyProtection="1">
      <alignment vertical="center"/>
    </xf>
    <xf numFmtId="0" fontId="11" fillId="0" borderId="1" xfId="0" applyNumberFormat="1" applyFont="1" applyFill="1" applyBorder="1" applyAlignment="1" applyProtection="1">
      <alignment horizontal="left" vertical="center" wrapText="1"/>
    </xf>
    <xf numFmtId="0" fontId="13" fillId="0" borderId="2" xfId="0" applyNumberFormat="1" applyFont="1" applyFill="1" applyBorder="1" applyAlignment="1" applyProtection="1">
      <alignment vertical="center" wrapText="1"/>
    </xf>
    <xf numFmtId="0" fontId="13" fillId="0" borderId="2" xfId="0" applyNumberFormat="1" applyFont="1" applyFill="1" applyBorder="1" applyAlignment="1" applyProtection="1">
      <alignment vertical="center"/>
    </xf>
    <xf numFmtId="4" fontId="8" fillId="0" borderId="4" xfId="0" applyNumberFormat="1" applyFont="1" applyFill="1" applyBorder="1" applyAlignment="1">
      <alignment horizontal="right"/>
    </xf>
    <xf numFmtId="0" fontId="11" fillId="0" borderId="1" xfId="0" applyFont="1" applyFill="1" applyBorder="1" applyAlignment="1">
      <alignment horizontal="left" vertical="center"/>
    </xf>
    <xf numFmtId="0" fontId="11" fillId="2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4" fontId="8" fillId="0" borderId="4" xfId="0" applyNumberFormat="1" applyFont="1" applyBorder="1" applyAlignment="1">
      <alignment horizontal="right"/>
    </xf>
    <xf numFmtId="0" fontId="20" fillId="0" borderId="0" xfId="0" applyNumberFormat="1" applyFont="1" applyFill="1" applyBorder="1" applyAlignment="1" applyProtection="1">
      <alignment horizontal="center" vertical="center" wrapText="1"/>
    </xf>
    <xf numFmtId="4" fontId="20" fillId="0" borderId="0" xfId="0" applyNumberFormat="1" applyFont="1" applyFill="1" applyBorder="1" applyAlignment="1" applyProtection="1">
      <alignment horizontal="center" vertical="center" wrapText="1"/>
    </xf>
    <xf numFmtId="4" fontId="8" fillId="0" borderId="4" xfId="0" applyNumberFormat="1" applyFont="1" applyFill="1" applyBorder="1" applyAlignment="1" applyProtection="1">
      <alignment horizontal="center" vertical="center" wrapText="1"/>
    </xf>
    <xf numFmtId="4" fontId="8" fillId="3" borderId="4" xfId="0" applyNumberFormat="1" applyFont="1" applyFill="1" applyBorder="1" applyAlignment="1" applyProtection="1">
      <alignment horizontal="center" vertical="center" wrapText="1"/>
    </xf>
    <xf numFmtId="4" fontId="9" fillId="0" borderId="4" xfId="0" applyNumberFormat="1" applyFont="1" applyFill="1" applyBorder="1" applyAlignment="1" applyProtection="1">
      <alignment horizontal="center" vertical="center" wrapText="1"/>
    </xf>
    <xf numFmtId="4" fontId="9" fillId="3" borderId="4" xfId="0" applyNumberFormat="1" applyFont="1" applyFill="1" applyBorder="1" applyAlignment="1" applyProtection="1">
      <alignment horizontal="center" vertical="center" wrapText="1"/>
    </xf>
    <xf numFmtId="0" fontId="11" fillId="0" borderId="2" xfId="0" applyNumberFormat="1" applyFont="1" applyFill="1" applyBorder="1" applyAlignment="1" applyProtection="1">
      <alignment horizontal="left" vertical="center" wrapText="1"/>
    </xf>
    <xf numFmtId="0" fontId="11" fillId="0" borderId="3" xfId="0" applyNumberFormat="1" applyFont="1" applyFill="1" applyBorder="1" applyAlignment="1" applyProtection="1">
      <alignment horizontal="left" vertical="center" wrapText="1"/>
    </xf>
    <xf numFmtId="0" fontId="8" fillId="2" borderId="1" xfId="0" applyNumberFormat="1" applyFont="1" applyFill="1" applyBorder="1" applyAlignment="1" applyProtection="1">
      <alignment horizontal="left" vertical="center" wrapText="1"/>
    </xf>
    <xf numFmtId="0" fontId="8" fillId="2" borderId="2" xfId="0" applyNumberFormat="1" applyFont="1" applyFill="1" applyBorder="1" applyAlignment="1" applyProtection="1">
      <alignment horizontal="left" vertical="center" wrapText="1"/>
    </xf>
    <xf numFmtId="0" fontId="8" fillId="2" borderId="3" xfId="0" applyNumberFormat="1" applyFont="1" applyFill="1" applyBorder="1" applyAlignment="1" applyProtection="1">
      <alignment horizontal="left" vertical="center" wrapText="1"/>
    </xf>
    <xf numFmtId="0" fontId="21" fillId="0" borderId="0" xfId="0" applyNumberFormat="1" applyFont="1" applyFill="1" applyBorder="1" applyAlignment="1" applyProtection="1">
      <alignment horizontal="left" wrapText="1"/>
    </xf>
    <xf numFmtId="0" fontId="22" fillId="0" borderId="0" xfId="0" applyNumberFormat="1" applyFont="1" applyFill="1" applyBorder="1" applyAlignment="1" applyProtection="1">
      <alignment wrapText="1"/>
    </xf>
    <xf numFmtId="3" fontId="5" fillId="0" borderId="0" xfId="0" applyNumberFormat="1" applyFont="1" applyBorder="1" applyAlignment="1">
      <alignment horizontal="right"/>
    </xf>
    <xf numFmtId="0" fontId="11" fillId="0" borderId="0" xfId="0" applyNumberFormat="1" applyFont="1" applyFill="1" applyBorder="1" applyAlignment="1" applyProtection="1">
      <alignment horizontal="left" vertical="top" wrapText="1"/>
    </xf>
    <xf numFmtId="0" fontId="11" fillId="0" borderId="0" xfId="0" applyNumberFormat="1" applyFont="1" applyFill="1" applyBorder="1" applyAlignment="1" applyProtection="1">
      <alignment horizontal="left" vertical="center" wrapText="1"/>
    </xf>
    <xf numFmtId="0" fontId="2" fillId="0" borderId="0" xfId="0" applyFont="1" applyBorder="1" applyAlignment="1">
      <alignment horizontal="left" vertical="top" wrapText="1"/>
    </xf>
    <xf numFmtId="4" fontId="3" fillId="0" borderId="0" xfId="0" applyNumberFormat="1" applyFont="1" applyFill="1" applyBorder="1" applyAlignment="1" applyProtection="1">
      <alignment horizontal="center" vertical="center" wrapText="1"/>
    </xf>
    <xf numFmtId="4" fontId="6" fillId="0" borderId="0" xfId="0" applyNumberFormat="1" applyFont="1" applyAlignment="1">
      <alignment wrapText="1"/>
    </xf>
    <xf numFmtId="4" fontId="23" fillId="0" borderId="6" xfId="0" applyNumberFormat="1" applyFont="1" applyBorder="1" applyAlignment="1">
      <alignment horizontal="right" vertical="center"/>
    </xf>
    <xf numFmtId="4" fontId="4" fillId="0" borderId="0" xfId="0" applyNumberFormat="1" applyFont="1" applyFill="1" applyBorder="1" applyAlignment="1" applyProtection="1"/>
    <xf numFmtId="4" fontId="5" fillId="0" borderId="0" xfId="0" applyNumberFormat="1" applyFont="1" applyBorder="1" applyAlignment="1">
      <alignment horizontal="right"/>
    </xf>
    <xf numFmtId="4" fontId="11" fillId="0" borderId="0" xfId="0" applyNumberFormat="1" applyFont="1" applyFill="1" applyBorder="1" applyAlignment="1" applyProtection="1">
      <alignment horizontal="left" vertical="top" wrapText="1"/>
    </xf>
    <xf numFmtId="0" fontId="8" fillId="0" borderId="1" xfId="0" applyFont="1" applyBorder="1" applyAlignment="1" quotePrefix="1">
      <alignment horizontal="center" wrapText="1"/>
    </xf>
    <xf numFmtId="0" fontId="8" fillId="0" borderId="4" xfId="0" applyNumberFormat="1" applyFont="1" applyFill="1" applyBorder="1" applyAlignment="1" applyProtection="1" quotePrefix="1">
      <alignment horizontal="center" vertical="center" wrapText="1"/>
    </xf>
    <xf numFmtId="0" fontId="11" fillId="0" borderId="1" xfId="0" applyFont="1" applyFill="1" applyBorder="1" applyAlignment="1" quotePrefix="1">
      <alignment horizontal="left" vertical="center"/>
    </xf>
    <xf numFmtId="0" fontId="11" fillId="0" borderId="1" xfId="0" applyNumberFormat="1" applyFont="1" applyFill="1" applyBorder="1" applyAlignment="1" applyProtection="1" quotePrefix="1">
      <alignment horizontal="left" vertical="center" wrapText="1"/>
    </xf>
    <xf numFmtId="0" fontId="11" fillId="0" borderId="1" xfId="0" applyFont="1" applyBorder="1" applyAlignment="1" quotePrefix="1">
      <alignment horizontal="left" vertical="center"/>
    </xf>
    <xf numFmtId="0" fontId="11" fillId="2" borderId="1" xfId="0" applyNumberFormat="1" applyFont="1" applyFill="1" applyBorder="1" applyAlignment="1" applyProtection="1" quotePrefix="1">
      <alignment horizontal="left" vertical="center" wrapText="1"/>
    </xf>
    <xf numFmtId="4" fontId="8" fillId="0" borderId="4" xfId="0" applyNumberFormat="1" applyFont="1" applyFill="1" applyBorder="1" applyAlignment="1" applyProtection="1" quotePrefix="1">
      <alignment horizontal="center" vertical="center" wrapText="1"/>
    </xf>
    <xf numFmtId="0" fontId="21" fillId="0" borderId="0" xfId="0" applyNumberFormat="1" applyFont="1" applyFill="1" applyBorder="1" applyAlignment="1" applyProtection="1" quotePrefix="1">
      <alignment horizontal="left" wrapText="1"/>
    </xf>
    <xf numFmtId="0" fontId="4" fillId="2" borderId="4" xfId="0" applyNumberFormat="1" applyFont="1" applyFill="1" applyBorder="1" applyAlignment="1" applyProtection="1" quotePrefix="1">
      <alignment horizontal="center" vertical="center" wrapText="1"/>
    </xf>
    <xf numFmtId="0" fontId="16" fillId="3" borderId="4" xfId="0" applyFont="1" applyFill="1" applyBorder="1" applyAlignment="1" quotePrefix="1">
      <alignment horizontal="left" vertical="center"/>
    </xf>
    <xf numFmtId="0" fontId="11" fillId="3" borderId="4" xfId="0" applyFont="1" applyFill="1" applyBorder="1" applyAlignment="1" quotePrefix="1">
      <alignment horizontal="left" vertical="center"/>
    </xf>
    <xf numFmtId="0" fontId="13" fillId="3" borderId="4" xfId="0" applyFont="1" applyFill="1" applyBorder="1" applyAlignment="1" quotePrefix="1">
      <alignment horizontal="left" vertical="center"/>
    </xf>
    <xf numFmtId="0" fontId="13" fillId="3" borderId="4" xfId="0" applyFont="1" applyFill="1" applyBorder="1" applyAlignment="1" quotePrefix="1">
      <alignment horizontal="left" vertical="center" wrapText="1"/>
    </xf>
    <xf numFmtId="0" fontId="8" fillId="2" borderId="4" xfId="0" applyNumberFormat="1" applyFont="1" applyFill="1" applyBorder="1" applyAlignment="1" applyProtection="1" quotePrefix="1">
      <alignment horizontal="center" vertical="center" wrapText="1"/>
    </xf>
    <xf numFmtId="0" fontId="16" fillId="3" borderId="4" xfId="0" applyFont="1" applyFill="1" applyBorder="1" applyAlignment="1" quotePrefix="1">
      <alignment horizontal="left" vertical="center" wrapText="1" indent="1"/>
    </xf>
    <xf numFmtId="0" fontId="16" fillId="3" borderId="4" xfId="0" applyFont="1" applyFill="1" applyBorder="1" applyAlignment="1" quotePrefix="1">
      <alignment horizontal="left" vertical="center" wrapText="1"/>
    </xf>
    <xf numFmtId="4" fontId="8" fillId="2" borderId="4" xfId="0" applyNumberFormat="1" applyFont="1" applyFill="1" applyBorder="1" applyAlignment="1" applyProtection="1" quotePrefix="1">
      <alignment horizontal="center" vertical="center" wrapText="1"/>
    </xf>
    <xf numFmtId="0" fontId="12" fillId="3" borderId="4" xfId="0" applyFont="1" applyFill="1" applyBorder="1" applyAlignment="1" quotePrefix="1">
      <alignment horizontal="left" vertical="center" wrapText="1" indent="1"/>
    </xf>
  </cellXfs>
  <cellStyles count="52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Obično_List10" xfId="49"/>
    <cellStyle name="Obično_List4" xfId="50"/>
    <cellStyle name="Obično_List7" xfId="51"/>
  </cellStyles>
  <tableStyles count="0" defaultTableStyle="TableStyleMedium2" defaultPivotStyle="PivotStyleLight16"/>
  <colors>
    <mruColors>
      <color rgb="00C0C0C0"/>
      <color rgb="00DDEBF7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P35"/>
  <sheetViews>
    <sheetView zoomScaleSheetLayoutView="60" workbookViewId="0">
      <selection activeCell="I20" sqref="I20"/>
    </sheetView>
  </sheetViews>
  <sheetFormatPr defaultColWidth="8.88888888888889" defaultRowHeight="14.4"/>
  <cols>
    <col min="6" max="9" width="25.287037037037" customWidth="1"/>
    <col min="10" max="11" width="15.712962962963" style="7" customWidth="1"/>
  </cols>
  <sheetData>
    <row r="1" ht="42" customHeight="1" spans="2:11">
      <c r="B1" s="11" t="s">
        <v>0</v>
      </c>
      <c r="C1" s="11"/>
      <c r="D1" s="11"/>
      <c r="E1" s="11"/>
      <c r="F1" s="11"/>
      <c r="G1" s="11"/>
      <c r="H1" s="11"/>
      <c r="I1" s="11"/>
      <c r="J1" s="11"/>
      <c r="K1" s="11"/>
    </row>
    <row r="2" ht="18" customHeight="1" spans="2:10">
      <c r="B2" s="8"/>
      <c r="C2" s="8"/>
      <c r="D2" s="8"/>
      <c r="E2" s="8"/>
      <c r="F2" s="8"/>
      <c r="G2" s="8"/>
      <c r="H2" s="8"/>
      <c r="I2" s="8"/>
      <c r="J2" s="126"/>
    </row>
    <row r="3" ht="15.75" customHeight="1" spans="2:11">
      <c r="B3" s="11" t="s">
        <v>1</v>
      </c>
      <c r="C3" s="11"/>
      <c r="D3" s="11"/>
      <c r="E3" s="11"/>
      <c r="F3" s="11"/>
      <c r="G3" s="11"/>
      <c r="H3" s="11"/>
      <c r="I3" s="11"/>
      <c r="J3" s="11"/>
      <c r="K3" s="11"/>
    </row>
    <row r="4" ht="36" customHeight="1" spans="2:10">
      <c r="B4" s="86"/>
      <c r="C4" s="86"/>
      <c r="D4" s="86"/>
      <c r="E4" s="8"/>
      <c r="F4" s="8"/>
      <c r="G4" s="8"/>
      <c r="H4" s="8"/>
      <c r="I4" s="63"/>
      <c r="J4" s="10"/>
    </row>
    <row r="5" ht="18" customHeight="1" spans="2:11">
      <c r="B5" s="11" t="s">
        <v>2</v>
      </c>
      <c r="C5" s="11"/>
      <c r="D5" s="11"/>
      <c r="E5" s="11"/>
      <c r="F5" s="11"/>
      <c r="G5" s="11"/>
      <c r="H5" s="11"/>
      <c r="I5" s="11"/>
      <c r="J5" s="11"/>
      <c r="K5" s="11"/>
    </row>
    <row r="6" ht="18" customHeight="1" spans="2:10">
      <c r="B6" s="11"/>
      <c r="C6" s="12"/>
      <c r="D6" s="12"/>
      <c r="E6" s="12"/>
      <c r="F6" s="12"/>
      <c r="G6" s="12"/>
      <c r="H6" s="12"/>
      <c r="I6" s="12"/>
      <c r="J6" s="127"/>
    </row>
    <row r="7" spans="2:10">
      <c r="B7" s="87" t="s">
        <v>3</v>
      </c>
      <c r="C7" s="87"/>
      <c r="D7" s="87"/>
      <c r="E7" s="87"/>
      <c r="F7" s="87"/>
      <c r="G7" s="88"/>
      <c r="H7" s="88"/>
      <c r="I7" s="88"/>
      <c r="J7" s="128"/>
    </row>
    <row r="8" ht="26.4" spans="2:11">
      <c r="B8" s="132" t="s">
        <v>4</v>
      </c>
      <c r="C8" s="90"/>
      <c r="D8" s="90"/>
      <c r="E8" s="90"/>
      <c r="F8" s="91"/>
      <c r="G8" s="133" t="s">
        <v>5</v>
      </c>
      <c r="H8" s="93" t="s">
        <v>6</v>
      </c>
      <c r="I8" s="133" t="s">
        <v>7</v>
      </c>
      <c r="J8" s="112" t="s">
        <v>8</v>
      </c>
      <c r="K8" s="112" t="s">
        <v>9</v>
      </c>
    </row>
    <row r="9" s="1" customFormat="1" ht="10.2" spans="2:11">
      <c r="B9" s="94">
        <v>1</v>
      </c>
      <c r="C9" s="94"/>
      <c r="D9" s="94"/>
      <c r="E9" s="94"/>
      <c r="F9" s="95"/>
      <c r="G9" s="96">
        <v>2</v>
      </c>
      <c r="H9" s="97">
        <v>3</v>
      </c>
      <c r="I9" s="97">
        <v>5</v>
      </c>
      <c r="J9" s="114" t="s">
        <v>10</v>
      </c>
      <c r="K9" s="114" t="s">
        <v>11</v>
      </c>
    </row>
    <row r="10" spans="2:11">
      <c r="B10" s="98" t="s">
        <v>12</v>
      </c>
      <c r="C10" s="99"/>
      <c r="D10" s="99"/>
      <c r="E10" s="99"/>
      <c r="F10" s="100"/>
      <c r="G10" s="65">
        <f>G11+G12</f>
        <v>157512.93</v>
      </c>
      <c r="H10" s="65">
        <f>H11+H12</f>
        <v>487200</v>
      </c>
      <c r="I10" s="65">
        <f>I11+I12</f>
        <v>203242.89</v>
      </c>
      <c r="J10" s="65">
        <f>(I10/G10)*100</f>
        <v>129.032511807126</v>
      </c>
      <c r="K10" s="65">
        <f>(I10/H10)*100</f>
        <v>41.7165209359606</v>
      </c>
    </row>
    <row r="11" spans="2:11">
      <c r="B11" s="101" t="s">
        <v>13</v>
      </c>
      <c r="C11" s="102"/>
      <c r="D11" s="102"/>
      <c r="E11" s="102"/>
      <c r="F11" s="103"/>
      <c r="G11" s="104">
        <f>' Račun prihoda i rashoda'!G11</f>
        <v>157512.93</v>
      </c>
      <c r="H11" s="104">
        <f>' Račun prihoda i rashoda'!H10</f>
        <v>487200</v>
      </c>
      <c r="I11" s="104">
        <f>' Račun prihoda i rashoda'!I11</f>
        <v>203242.89</v>
      </c>
      <c r="J11" s="65">
        <f>(I11/G11)*100</f>
        <v>129.032511807126</v>
      </c>
      <c r="K11" s="65">
        <f>(I11/H11)*100</f>
        <v>41.7165209359606</v>
      </c>
    </row>
    <row r="12" spans="2:11">
      <c r="B12" s="134" t="s">
        <v>14</v>
      </c>
      <c r="C12" s="103"/>
      <c r="D12" s="103"/>
      <c r="E12" s="103"/>
      <c r="F12" s="103"/>
      <c r="G12" s="104"/>
      <c r="H12" s="104"/>
      <c r="I12" s="104"/>
      <c r="J12" s="65"/>
      <c r="K12" s="65"/>
    </row>
    <row r="13" spans="2:11">
      <c r="B13" s="106" t="s">
        <v>15</v>
      </c>
      <c r="C13" s="100"/>
      <c r="D13" s="100"/>
      <c r="E13" s="100"/>
      <c r="F13" s="100"/>
      <c r="G13" s="65">
        <f>G14+G15</f>
        <v>158024.4</v>
      </c>
      <c r="H13" s="65">
        <f>H14+H15</f>
        <v>487200</v>
      </c>
      <c r="I13" s="65">
        <f>I14+I15</f>
        <v>242252.38</v>
      </c>
      <c r="J13" s="65">
        <f>(I13/G13)*100</f>
        <v>153.300616866762</v>
      </c>
      <c r="K13" s="65">
        <f>(I13/H13)*100</f>
        <v>49.723394909688</v>
      </c>
    </row>
    <row r="14" spans="2:11">
      <c r="B14" s="135" t="s">
        <v>16</v>
      </c>
      <c r="C14" s="102"/>
      <c r="D14" s="102"/>
      <c r="E14" s="102"/>
      <c r="F14" s="102"/>
      <c r="G14" s="104">
        <f>' Račun prihoda i rashoda'!G35</f>
        <v>158024.4</v>
      </c>
      <c r="H14" s="104">
        <f>' Račun prihoda i rashoda'!H35</f>
        <v>487200</v>
      </c>
      <c r="I14" s="104">
        <f>' Račun prihoda i rashoda'!I35</f>
        <v>242252.38</v>
      </c>
      <c r="J14" s="65">
        <f>(I14/G14)*100</f>
        <v>153.300616866762</v>
      </c>
      <c r="K14" s="65">
        <f>(I14/H14)*100</f>
        <v>49.723394909688</v>
      </c>
    </row>
    <row r="15" spans="2:11">
      <c r="B15" s="136" t="s">
        <v>17</v>
      </c>
      <c r="C15" s="103"/>
      <c r="D15" s="103"/>
      <c r="E15" s="103"/>
      <c r="F15" s="103"/>
      <c r="G15" s="108"/>
      <c r="H15" s="108"/>
      <c r="I15" s="108"/>
      <c r="J15" s="65"/>
      <c r="K15" s="65"/>
    </row>
    <row r="16" spans="2:11">
      <c r="B16" s="137" t="s">
        <v>18</v>
      </c>
      <c r="C16" s="99"/>
      <c r="D16" s="99"/>
      <c r="E16" s="99"/>
      <c r="F16" s="99"/>
      <c r="G16" s="65">
        <f>G10-G13</f>
        <v>-511.47000000003</v>
      </c>
      <c r="H16" s="65">
        <f>H10-H13</f>
        <v>0</v>
      </c>
      <c r="I16" s="65">
        <f>I10-I13</f>
        <v>-39009.49</v>
      </c>
      <c r="J16" s="65">
        <f>(I16/G16)*100</f>
        <v>7626.93608618251</v>
      </c>
      <c r="K16" s="65"/>
    </row>
    <row r="17" ht="17.4" spans="2:11">
      <c r="B17" s="8"/>
      <c r="C17" s="109"/>
      <c r="D17" s="109"/>
      <c r="E17" s="109"/>
      <c r="F17" s="109"/>
      <c r="G17" s="110"/>
      <c r="H17" s="110"/>
      <c r="I17" s="129"/>
      <c r="J17" s="129"/>
      <c r="K17" s="129"/>
    </row>
    <row r="18" ht="18" customHeight="1" spans="2:11">
      <c r="B18" s="87" t="s">
        <v>19</v>
      </c>
      <c r="C18" s="87"/>
      <c r="D18" s="87"/>
      <c r="E18" s="87"/>
      <c r="F18" s="87"/>
      <c r="G18" s="110"/>
      <c r="H18" s="110"/>
      <c r="I18" s="129"/>
      <c r="J18" s="129"/>
      <c r="K18" s="129"/>
    </row>
    <row r="19" ht="26.4" spans="2:11">
      <c r="B19" s="132" t="s">
        <v>4</v>
      </c>
      <c r="C19" s="90"/>
      <c r="D19" s="90"/>
      <c r="E19" s="90"/>
      <c r="F19" s="91"/>
      <c r="G19" s="138" t="str">
        <f>G8</f>
        <v>OSTVARENJE/IZVRŠENJE                                                                                                                                        
1.-6.2024. </v>
      </c>
      <c r="H19" s="112" t="str">
        <f>H8</f>
        <v>IZVORNI PLAN ILI REBALANS 2025.</v>
      </c>
      <c r="I19" s="138" t="str">
        <f>I8</f>
        <v>OSTVARENJE/IZVRŠENJE 
1.-6.2025. </v>
      </c>
      <c r="J19" s="112" t="s">
        <v>8</v>
      </c>
      <c r="K19" s="112" t="s">
        <v>9</v>
      </c>
    </row>
    <row r="20" s="1" customFormat="1" spans="2:42">
      <c r="B20" s="94">
        <v>1</v>
      </c>
      <c r="C20" s="94"/>
      <c r="D20" s="94"/>
      <c r="E20" s="94"/>
      <c r="F20" s="95"/>
      <c r="G20" s="113">
        <v>2</v>
      </c>
      <c r="H20" s="114">
        <v>3</v>
      </c>
      <c r="I20" s="114">
        <v>5</v>
      </c>
      <c r="J20" s="114" t="s">
        <v>10</v>
      </c>
      <c r="K20" s="114" t="s">
        <v>11</v>
      </c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</row>
    <row r="21" ht="15.75" customHeight="1" spans="1:11">
      <c r="A21" s="1"/>
      <c r="B21" s="101" t="s">
        <v>20</v>
      </c>
      <c r="C21" s="115"/>
      <c r="D21" s="115"/>
      <c r="E21" s="115"/>
      <c r="F21" s="116"/>
      <c r="G21" s="108"/>
      <c r="H21" s="108"/>
      <c r="I21" s="108"/>
      <c r="J21" s="108"/>
      <c r="K21" s="108"/>
    </row>
    <row r="22" spans="1:11">
      <c r="A22" s="1"/>
      <c r="B22" s="101" t="s">
        <v>21</v>
      </c>
      <c r="C22" s="102"/>
      <c r="D22" s="102"/>
      <c r="E22" s="102"/>
      <c r="F22" s="102"/>
      <c r="G22" s="108"/>
      <c r="H22" s="108"/>
      <c r="I22" s="108"/>
      <c r="J22" s="108"/>
      <c r="K22" s="108"/>
    </row>
    <row r="23" s="85" customFormat="1" ht="15" customHeight="1" spans="1:42">
      <c r="A23" s="1"/>
      <c r="B23" s="117" t="s">
        <v>22</v>
      </c>
      <c r="C23" s="118"/>
      <c r="D23" s="118"/>
      <c r="E23" s="118"/>
      <c r="F23" s="119"/>
      <c r="G23" s="65"/>
      <c r="H23" s="65"/>
      <c r="I23" s="65"/>
      <c r="J23" s="65"/>
      <c r="K23" s="65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</row>
    <row r="24" s="85" customFormat="1" ht="15" customHeight="1" spans="1:42">
      <c r="A24" s="1"/>
      <c r="B24" s="117" t="s">
        <v>23</v>
      </c>
      <c r="C24" s="118"/>
      <c r="D24" s="118"/>
      <c r="E24" s="118"/>
      <c r="F24" s="119"/>
      <c r="G24" s="65">
        <f>' Račun prihoda i rashoda'!G27</f>
        <v>280.51</v>
      </c>
      <c r="H24" s="65">
        <f>' Račun prihoda i rashoda'!H27</f>
        <v>1500</v>
      </c>
      <c r="I24" s="65">
        <f>' Račun prihoda i rashoda'!I27</f>
        <v>1261.78</v>
      </c>
      <c r="J24" s="65">
        <f>(I24/G24)*100</f>
        <v>449.816405832234</v>
      </c>
      <c r="K24" s="65">
        <f>(I24/H24)*100</f>
        <v>84.1186666666667</v>
      </c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</row>
    <row r="25" spans="1:11">
      <c r="A25" s="1"/>
      <c r="B25" s="137" t="s">
        <v>24</v>
      </c>
      <c r="C25" s="99"/>
      <c r="D25" s="99"/>
      <c r="E25" s="99"/>
      <c r="F25" s="99"/>
      <c r="G25" s="65">
        <f>G16+G24</f>
        <v>-230.96000000003</v>
      </c>
      <c r="H25" s="65">
        <f>H16+H24</f>
        <v>1500</v>
      </c>
      <c r="I25" s="65">
        <f>I16+I24</f>
        <v>-37747.71</v>
      </c>
      <c r="J25" s="65">
        <f>(I25/G25)*100</f>
        <v>16343.8301004481</v>
      </c>
      <c r="K25" s="65">
        <f>(I25/H25)*100</f>
        <v>-2516.514</v>
      </c>
    </row>
    <row r="26" ht="15.6" spans="2:10">
      <c r="B26" s="120"/>
      <c r="C26" s="121"/>
      <c r="D26" s="121"/>
      <c r="E26" s="121"/>
      <c r="F26" s="121"/>
      <c r="G26" s="122"/>
      <c r="H26" s="122"/>
      <c r="I26" s="122"/>
      <c r="J26" s="130"/>
    </row>
    <row r="27" ht="15.6" spans="2:11">
      <c r="B27" s="139" t="s">
        <v>25</v>
      </c>
      <c r="C27" s="120"/>
      <c r="D27" s="120"/>
      <c r="E27" s="120"/>
      <c r="F27" s="120"/>
      <c r="G27" s="120"/>
      <c r="H27" s="120"/>
      <c r="I27" s="120"/>
      <c r="J27" s="120"/>
      <c r="K27" s="120"/>
    </row>
    <row r="28" ht="15.6" spans="2:10">
      <c r="B28" s="120"/>
      <c r="C28" s="121"/>
      <c r="D28" s="121"/>
      <c r="E28" s="121"/>
      <c r="F28" s="121"/>
      <c r="G28" s="122"/>
      <c r="H28" s="122"/>
      <c r="I28" s="122"/>
      <c r="J28" s="130"/>
    </row>
    <row r="29" ht="15" customHeight="1" spans="2:11">
      <c r="B29" s="123" t="s">
        <v>26</v>
      </c>
      <c r="C29" s="123"/>
      <c r="D29" s="123"/>
      <c r="E29" s="123"/>
      <c r="F29" s="123"/>
      <c r="G29" s="123"/>
      <c r="H29" s="123"/>
      <c r="I29" s="123"/>
      <c r="J29" s="123"/>
      <c r="K29" s="123"/>
    </row>
    <row r="30" spans="2:10">
      <c r="B30" s="123"/>
      <c r="C30" s="123"/>
      <c r="D30" s="123"/>
      <c r="E30" s="123"/>
      <c r="F30" s="123"/>
      <c r="G30" s="123"/>
      <c r="H30" s="123"/>
      <c r="I30" s="123"/>
      <c r="J30" s="131"/>
    </row>
    <row r="31" ht="15" customHeight="1" spans="2:11">
      <c r="B31" s="123" t="s">
        <v>27</v>
      </c>
      <c r="C31" s="123"/>
      <c r="D31" s="123"/>
      <c r="E31" s="123"/>
      <c r="F31" s="123"/>
      <c r="G31" s="123"/>
      <c r="H31" s="123"/>
      <c r="I31" s="123"/>
      <c r="J31" s="123"/>
      <c r="K31" s="123"/>
    </row>
    <row r="32" ht="36.75" customHeight="1" spans="2:11">
      <c r="B32" s="123"/>
      <c r="C32" s="123"/>
      <c r="D32" s="123"/>
      <c r="E32" s="123"/>
      <c r="F32" s="123"/>
      <c r="G32" s="123"/>
      <c r="H32" s="123"/>
      <c r="I32" s="123"/>
      <c r="J32" s="123"/>
      <c r="K32" s="123"/>
    </row>
    <row r="33" spans="2:10">
      <c r="B33" s="124"/>
      <c r="C33" s="124"/>
      <c r="D33" s="124"/>
      <c r="E33" s="124"/>
      <c r="F33" s="124"/>
      <c r="G33" s="124"/>
      <c r="H33" s="124"/>
      <c r="I33" s="124"/>
      <c r="J33" s="124"/>
    </row>
    <row r="34" ht="15" customHeight="1" spans="2:11">
      <c r="B34" s="125" t="s">
        <v>28</v>
      </c>
      <c r="C34" s="125"/>
      <c r="D34" s="125"/>
      <c r="E34" s="125"/>
      <c r="F34" s="125"/>
      <c r="G34" s="125"/>
      <c r="H34" s="125"/>
      <c r="I34" s="125"/>
      <c r="J34" s="125"/>
      <c r="K34" s="125"/>
    </row>
    <row r="35" spans="2:11">
      <c r="B35" s="125"/>
      <c r="C35" s="125"/>
      <c r="D35" s="125"/>
      <c r="E35" s="125"/>
      <c r="F35" s="125"/>
      <c r="G35" s="125"/>
      <c r="H35" s="125"/>
      <c r="I35" s="125"/>
      <c r="J35" s="125"/>
      <c r="K35" s="125"/>
    </row>
  </sheetData>
  <mergeCells count="27">
    <mergeCell ref="B1:K1"/>
    <mergeCell ref="B3:K3"/>
    <mergeCell ref="B4:D4"/>
    <mergeCell ref="B5:K5"/>
    <mergeCell ref="B7:F7"/>
    <mergeCell ref="B8:F8"/>
    <mergeCell ref="B9:F9"/>
    <mergeCell ref="B10:F10"/>
    <mergeCell ref="B11:F11"/>
    <mergeCell ref="B12:F12"/>
    <mergeCell ref="B14:F14"/>
    <mergeCell ref="B15:F15"/>
    <mergeCell ref="B16:F16"/>
    <mergeCell ref="B18:F18"/>
    <mergeCell ref="B19:F19"/>
    <mergeCell ref="B20:F20"/>
    <mergeCell ref="B21:F21"/>
    <mergeCell ref="B22:F22"/>
    <mergeCell ref="B23:F23"/>
    <mergeCell ref="B24:F24"/>
    <mergeCell ref="B25:F25"/>
    <mergeCell ref="B27:K27"/>
    <mergeCell ref="B29:K29"/>
    <mergeCell ref="B33:F33"/>
    <mergeCell ref="G33:J33"/>
    <mergeCell ref="B31:K32"/>
    <mergeCell ref="B34:K35"/>
  </mergeCells>
  <pageMargins left="0.7" right="0.7" top="0.75" bottom="0.75" header="0.3" footer="0.3"/>
  <pageSetup paperSize="9" scale="73" orientation="landscape" horizontalDpi="600" vertic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78"/>
  <sheetViews>
    <sheetView zoomScaleSheetLayoutView="60" topLeftCell="A29" workbookViewId="0">
      <selection activeCell="I72" sqref="I72"/>
    </sheetView>
  </sheetViews>
  <sheetFormatPr defaultColWidth="8.88888888888889" defaultRowHeight="13.2"/>
  <cols>
    <col min="1" max="1" width="2.42592592592593" style="75" customWidth="1"/>
    <col min="2" max="2" width="2.85185185185185" style="75" customWidth="1"/>
    <col min="3" max="3" width="3.57407407407407" style="75" customWidth="1"/>
    <col min="4" max="4" width="4.71296296296296" style="75" customWidth="1"/>
    <col min="5" max="5" width="5.42592592592593" style="75" customWidth="1"/>
    <col min="6" max="6" width="43.1388888888889" style="75" customWidth="1"/>
    <col min="7" max="7" width="19.1388888888889" style="75" customWidth="1"/>
    <col min="8" max="8" width="18.5740740740741" style="75" customWidth="1"/>
    <col min="9" max="9" width="17.5740740740741" style="75" customWidth="1"/>
    <col min="10" max="10" width="8.57407407407407" style="75" customWidth="1"/>
    <col min="11" max="11" width="8.13888888888889" style="75" customWidth="1"/>
    <col min="12" max="16384" width="9.13888888888889" style="75"/>
  </cols>
  <sheetData>
    <row r="1" ht="18" customHeight="1" spans="2:10">
      <c r="B1" s="76"/>
      <c r="C1" s="76"/>
      <c r="D1" s="76"/>
      <c r="E1" s="76"/>
      <c r="F1" s="76"/>
      <c r="G1" s="76"/>
      <c r="H1" s="76"/>
      <c r="I1" s="76"/>
      <c r="J1" s="76"/>
    </row>
    <row r="2" ht="15.75" customHeight="1" spans="2:11">
      <c r="B2" s="76" t="s">
        <v>1</v>
      </c>
      <c r="C2" s="76"/>
      <c r="D2" s="76"/>
      <c r="E2" s="76"/>
      <c r="F2" s="76"/>
      <c r="G2" s="76"/>
      <c r="H2" s="76"/>
      <c r="I2" s="76"/>
      <c r="J2" s="76"/>
      <c r="K2" s="76"/>
    </row>
    <row r="3" spans="2:10">
      <c r="B3" s="76"/>
      <c r="C3" s="76"/>
      <c r="D3" s="76"/>
      <c r="E3" s="76"/>
      <c r="F3" s="76"/>
      <c r="G3" s="76"/>
      <c r="H3" s="76"/>
      <c r="I3" s="63"/>
      <c r="J3" s="63"/>
    </row>
    <row r="4" ht="18" customHeight="1" spans="2:11">
      <c r="B4" s="76" t="s">
        <v>29</v>
      </c>
      <c r="C4" s="76"/>
      <c r="D4" s="76"/>
      <c r="E4" s="76"/>
      <c r="F4" s="76"/>
      <c r="G4" s="76"/>
      <c r="H4" s="76"/>
      <c r="I4" s="76"/>
      <c r="J4" s="76"/>
      <c r="K4" s="76"/>
    </row>
    <row r="5" spans="2:10">
      <c r="B5" s="76"/>
      <c r="C5" s="76"/>
      <c r="D5" s="76"/>
      <c r="E5" s="76"/>
      <c r="F5" s="76"/>
      <c r="G5" s="76"/>
      <c r="H5" s="76"/>
      <c r="I5" s="63"/>
      <c r="J5" s="63"/>
    </row>
    <row r="6" ht="15.75" customHeight="1" spans="2:11">
      <c r="B6" s="76" t="s">
        <v>30</v>
      </c>
      <c r="C6" s="76"/>
      <c r="D6" s="76"/>
      <c r="E6" s="76"/>
      <c r="F6" s="76"/>
      <c r="G6" s="76"/>
      <c r="H6" s="76"/>
      <c r="I6" s="76"/>
      <c r="J6" s="76"/>
      <c r="K6" s="76"/>
    </row>
    <row r="7" spans="2:10">
      <c r="B7" s="76"/>
      <c r="C7" s="76"/>
      <c r="D7" s="76"/>
      <c r="E7" s="76"/>
      <c r="F7" s="76"/>
      <c r="G7" s="76"/>
      <c r="H7" s="76"/>
      <c r="I7" s="63"/>
      <c r="J7" s="63"/>
    </row>
    <row r="8" ht="39.6" spans="2:11">
      <c r="B8" s="77" t="s">
        <v>4</v>
      </c>
      <c r="C8" s="78"/>
      <c r="D8" s="78"/>
      <c r="E8" s="78"/>
      <c r="F8" s="79"/>
      <c r="G8" s="140" t="str">
        <f>SAŽETAK!G8</f>
        <v>OSTVARENJE/IZVRŠENJE                                                                                                                                        
1.-6.2024. </v>
      </c>
      <c r="H8" s="80" t="str">
        <f>SAŽETAK!H8</f>
        <v>IZVORNI PLAN ILI REBALANS 2025.</v>
      </c>
      <c r="I8" s="140" t="str">
        <f>SAŽETAK!I8</f>
        <v>OSTVARENJE/IZVRŠENJE 
1.-6.2025. </v>
      </c>
      <c r="J8" s="80" t="s">
        <v>8</v>
      </c>
      <c r="K8" s="80" t="s">
        <v>9</v>
      </c>
    </row>
    <row r="9" ht="16.5" customHeight="1" spans="2:11">
      <c r="B9" s="77">
        <v>1</v>
      </c>
      <c r="C9" s="78"/>
      <c r="D9" s="78"/>
      <c r="E9" s="78"/>
      <c r="F9" s="79"/>
      <c r="G9" s="80">
        <v>2</v>
      </c>
      <c r="H9" s="80">
        <v>3</v>
      </c>
      <c r="I9" s="80">
        <v>5</v>
      </c>
      <c r="J9" s="80" t="s">
        <v>10</v>
      </c>
      <c r="K9" s="80" t="s">
        <v>11</v>
      </c>
    </row>
    <row r="10" s="74" customFormat="1" spans="2:11">
      <c r="B10" s="31"/>
      <c r="C10" s="31"/>
      <c r="D10" s="31"/>
      <c r="E10" s="31"/>
      <c r="F10" s="31" t="s">
        <v>31</v>
      </c>
      <c r="G10" s="28">
        <f>G11+G27</f>
        <v>157793.44</v>
      </c>
      <c r="H10" s="28">
        <f>H11+H27</f>
        <v>487200</v>
      </c>
      <c r="I10" s="28">
        <f>I11+I27</f>
        <v>204504.67</v>
      </c>
      <c r="J10" s="65">
        <f>(I10/G10)*100</f>
        <v>129.602770558776</v>
      </c>
      <c r="K10" s="65">
        <f>(I10/H10)*100</f>
        <v>41.9755069786535</v>
      </c>
    </row>
    <row r="11" s="74" customFormat="1" ht="15.75" customHeight="1" spans="2:11">
      <c r="B11" s="31">
        <v>6</v>
      </c>
      <c r="C11" s="31"/>
      <c r="D11" s="31"/>
      <c r="E11" s="31"/>
      <c r="F11" s="31" t="s">
        <v>32</v>
      </c>
      <c r="G11" s="28">
        <f>G12+G15+G18+G21</f>
        <v>157512.93</v>
      </c>
      <c r="H11" s="28">
        <f>H12+H15+H18+H21</f>
        <v>485700</v>
      </c>
      <c r="I11" s="28">
        <f>I12+I15+I18+I21</f>
        <v>203242.89</v>
      </c>
      <c r="J11" s="65">
        <f t="shared" ref="J11:J23" si="0">(I11/G11)*100</f>
        <v>129.032511807126</v>
      </c>
      <c r="K11" s="65">
        <f>(I11/H11)*100</f>
        <v>41.8453551575046</v>
      </c>
    </row>
    <row r="12" ht="26.4" spans="2:11">
      <c r="B12" s="62"/>
      <c r="C12" s="62">
        <v>63</v>
      </c>
      <c r="D12" s="62"/>
      <c r="E12" s="62"/>
      <c r="F12" s="62" t="s">
        <v>33</v>
      </c>
      <c r="G12" s="35">
        <f t="shared" ref="G12:I13" si="1">G13</f>
        <v>1780.2</v>
      </c>
      <c r="H12" s="35">
        <f t="shared" si="1"/>
        <v>3500</v>
      </c>
      <c r="I12" s="35">
        <f t="shared" si="1"/>
        <v>431.33</v>
      </c>
      <c r="J12" s="65">
        <f t="shared" si="0"/>
        <v>24.2293000786428</v>
      </c>
      <c r="K12" s="65">
        <f>(I12/H12)*100</f>
        <v>12.3237142857143</v>
      </c>
    </row>
    <row r="13" ht="26.4" spans="2:11">
      <c r="B13" s="62"/>
      <c r="C13" s="62"/>
      <c r="D13" s="62">
        <v>636</v>
      </c>
      <c r="E13" s="62"/>
      <c r="F13" s="81" t="s">
        <v>34</v>
      </c>
      <c r="G13" s="35">
        <f t="shared" si="1"/>
        <v>1780.2</v>
      </c>
      <c r="H13" s="35">
        <f t="shared" si="1"/>
        <v>3500</v>
      </c>
      <c r="I13" s="35">
        <f t="shared" si="1"/>
        <v>431.33</v>
      </c>
      <c r="J13" s="65">
        <f t="shared" si="0"/>
        <v>24.2293000786428</v>
      </c>
      <c r="K13" s="65"/>
    </row>
    <row r="14" ht="26.4" spans="2:11">
      <c r="B14" s="33"/>
      <c r="C14" s="33"/>
      <c r="D14" s="33"/>
      <c r="E14" s="33">
        <v>6361</v>
      </c>
      <c r="F14" s="81" t="s">
        <v>35</v>
      </c>
      <c r="G14" s="35">
        <v>1780.2</v>
      </c>
      <c r="H14" s="35">
        <v>3500</v>
      </c>
      <c r="I14" s="84">
        <v>431.33</v>
      </c>
      <c r="J14" s="65">
        <f t="shared" si="0"/>
        <v>24.2293000786428</v>
      </c>
      <c r="K14" s="65"/>
    </row>
    <row r="15" spans="2:11">
      <c r="B15" s="33"/>
      <c r="C15" s="33">
        <v>64</v>
      </c>
      <c r="D15" s="40"/>
      <c r="E15" s="40"/>
      <c r="F15" s="81" t="s">
        <v>36</v>
      </c>
      <c r="G15" s="35">
        <f t="shared" ref="G15:I16" si="2">G16</f>
        <v>0</v>
      </c>
      <c r="H15" s="35">
        <f t="shared" si="2"/>
        <v>2</v>
      </c>
      <c r="I15" s="35">
        <f t="shared" si="2"/>
        <v>0.01</v>
      </c>
      <c r="J15" s="65" t="e">
        <f t="shared" si="0"/>
        <v>#DIV/0!</v>
      </c>
      <c r="K15" s="65">
        <f>(I15/H15)*100</f>
        <v>0.5</v>
      </c>
    </row>
    <row r="16" spans="2:11">
      <c r="B16" s="33"/>
      <c r="C16" s="33"/>
      <c r="D16" s="40">
        <v>641</v>
      </c>
      <c r="E16" s="40"/>
      <c r="F16" s="81" t="s">
        <v>37</v>
      </c>
      <c r="G16" s="35">
        <f t="shared" si="2"/>
        <v>0</v>
      </c>
      <c r="H16" s="35">
        <f t="shared" si="2"/>
        <v>2</v>
      </c>
      <c r="I16" s="35">
        <f t="shared" si="2"/>
        <v>0.01</v>
      </c>
      <c r="J16" s="65" t="e">
        <f t="shared" si="0"/>
        <v>#DIV/0!</v>
      </c>
      <c r="K16" s="65"/>
    </row>
    <row r="17" spans="2:11">
      <c r="B17" s="33"/>
      <c r="C17" s="33"/>
      <c r="D17" s="40"/>
      <c r="E17" s="40">
        <v>6419</v>
      </c>
      <c r="F17" s="141" t="s">
        <v>38</v>
      </c>
      <c r="G17" s="35">
        <v>0</v>
      </c>
      <c r="H17" s="35">
        <v>2</v>
      </c>
      <c r="I17" s="84">
        <v>0.01</v>
      </c>
      <c r="J17" s="65" t="e">
        <f t="shared" si="0"/>
        <v>#DIV/0!</v>
      </c>
      <c r="K17" s="65"/>
    </row>
    <row r="18" ht="26.4" spans="2:11">
      <c r="B18" s="33"/>
      <c r="C18" s="33">
        <v>65</v>
      </c>
      <c r="D18" s="40"/>
      <c r="E18" s="40"/>
      <c r="F18" s="81" t="s">
        <v>39</v>
      </c>
      <c r="G18" s="35">
        <f t="shared" ref="G18:I19" si="3">G19</f>
        <v>26288.43</v>
      </c>
      <c r="H18" s="35">
        <f t="shared" si="3"/>
        <v>57498</v>
      </c>
      <c r="I18" s="35">
        <f t="shared" si="3"/>
        <v>28948.79</v>
      </c>
      <c r="J18" s="65">
        <f t="shared" si="0"/>
        <v>110.119889244051</v>
      </c>
      <c r="K18" s="65">
        <f>(I18/H18)*100</f>
        <v>50.3474729555811</v>
      </c>
    </row>
    <row r="19" spans="2:11">
      <c r="B19" s="33"/>
      <c r="C19" s="33"/>
      <c r="D19" s="40">
        <v>652</v>
      </c>
      <c r="E19" s="40"/>
      <c r="F19" s="81" t="s">
        <v>40</v>
      </c>
      <c r="G19" s="35">
        <f t="shared" si="3"/>
        <v>26288.43</v>
      </c>
      <c r="H19" s="35">
        <f t="shared" si="3"/>
        <v>57498</v>
      </c>
      <c r="I19" s="35">
        <f t="shared" si="3"/>
        <v>28948.79</v>
      </c>
      <c r="J19" s="65">
        <f t="shared" si="0"/>
        <v>110.119889244051</v>
      </c>
      <c r="K19" s="65"/>
    </row>
    <row r="20" spans="2:11">
      <c r="B20" s="33"/>
      <c r="C20" s="33"/>
      <c r="D20" s="40"/>
      <c r="E20" s="40">
        <v>6526</v>
      </c>
      <c r="F20" s="81" t="s">
        <v>41</v>
      </c>
      <c r="G20" s="35">
        <v>26288.43</v>
      </c>
      <c r="H20" s="35">
        <v>57498</v>
      </c>
      <c r="I20" s="84">
        <v>28948.79</v>
      </c>
      <c r="J20" s="65">
        <f t="shared" si="0"/>
        <v>110.119889244051</v>
      </c>
      <c r="K20" s="65"/>
    </row>
    <row r="21" spans="2:11">
      <c r="B21" s="33"/>
      <c r="C21" s="33">
        <v>67</v>
      </c>
      <c r="D21" s="40"/>
      <c r="E21" s="40"/>
      <c r="F21" s="81" t="s">
        <v>42</v>
      </c>
      <c r="G21" s="35">
        <f t="shared" ref="G21:I22" si="4">G22</f>
        <v>129444.3</v>
      </c>
      <c r="H21" s="35">
        <f t="shared" si="4"/>
        <v>424700</v>
      </c>
      <c r="I21" s="35">
        <f t="shared" si="4"/>
        <v>173862.76</v>
      </c>
      <c r="J21" s="65">
        <f t="shared" si="0"/>
        <v>134.314728419869</v>
      </c>
      <c r="K21" s="65">
        <f>(I21/H21)*100</f>
        <v>40.9377819637391</v>
      </c>
    </row>
    <row r="22" ht="26.4" spans="2:11">
      <c r="B22" s="33"/>
      <c r="C22" s="33"/>
      <c r="D22" s="40">
        <v>671</v>
      </c>
      <c r="E22" s="40"/>
      <c r="F22" s="81" t="s">
        <v>43</v>
      </c>
      <c r="G22" s="35">
        <f t="shared" si="4"/>
        <v>129444.3</v>
      </c>
      <c r="H22" s="35">
        <f t="shared" si="4"/>
        <v>424700</v>
      </c>
      <c r="I22" s="35">
        <f t="shared" si="4"/>
        <v>173862.76</v>
      </c>
      <c r="J22" s="65">
        <f t="shared" si="0"/>
        <v>134.314728419869</v>
      </c>
      <c r="K22" s="65"/>
    </row>
    <row r="23" ht="26.4" spans="2:11">
      <c r="B23" s="33"/>
      <c r="C23" s="33"/>
      <c r="D23" s="40"/>
      <c r="E23" s="40">
        <v>6711</v>
      </c>
      <c r="F23" s="81" t="s">
        <v>44</v>
      </c>
      <c r="G23" s="35">
        <v>129444.3</v>
      </c>
      <c r="H23" s="35">
        <v>424700</v>
      </c>
      <c r="I23" s="84">
        <v>173862.76</v>
      </c>
      <c r="J23" s="65">
        <f t="shared" si="0"/>
        <v>134.314728419869</v>
      </c>
      <c r="K23" s="65"/>
    </row>
    <row r="24" ht="15.75" customHeight="1"/>
    <row r="25" ht="39.6" spans="2:11">
      <c r="B25" s="77" t="s">
        <v>4</v>
      </c>
      <c r="C25" s="78"/>
      <c r="D25" s="78"/>
      <c r="E25" s="78"/>
      <c r="F25" s="79"/>
      <c r="G25" s="140" t="str">
        <f>SAŽETAK!G8</f>
        <v>OSTVARENJE/IZVRŠENJE                                                                                                                                        
1.-6.2024. </v>
      </c>
      <c r="H25" s="80" t="str">
        <f>SAŽETAK!H8</f>
        <v>IZVORNI PLAN ILI REBALANS 2025.</v>
      </c>
      <c r="I25" s="140" t="str">
        <f>SAŽETAK!I8</f>
        <v>OSTVARENJE/IZVRŠENJE 
1.-6.2025. </v>
      </c>
      <c r="J25" s="80" t="s">
        <v>8</v>
      </c>
      <c r="K25" s="80" t="s">
        <v>9</v>
      </c>
    </row>
    <row r="26" ht="16.5" customHeight="1" spans="2:11">
      <c r="B26" s="77">
        <v>1</v>
      </c>
      <c r="C26" s="78"/>
      <c r="D26" s="78"/>
      <c r="E26" s="78"/>
      <c r="F26" s="79"/>
      <c r="G26" s="80">
        <v>2</v>
      </c>
      <c r="H26" s="80">
        <v>3</v>
      </c>
      <c r="I26" s="80">
        <v>5</v>
      </c>
      <c r="J26" s="80" t="s">
        <v>10</v>
      </c>
      <c r="K26" s="80" t="s">
        <v>11</v>
      </c>
    </row>
    <row r="27" s="74" customFormat="1" spans="2:11">
      <c r="B27" s="31"/>
      <c r="C27" s="31"/>
      <c r="D27" s="31"/>
      <c r="E27" s="31"/>
      <c r="F27" s="31" t="s">
        <v>31</v>
      </c>
      <c r="G27" s="28">
        <f t="shared" ref="G27:I28" si="5">G28</f>
        <v>280.51</v>
      </c>
      <c r="H27" s="28">
        <f t="shared" si="5"/>
        <v>1500</v>
      </c>
      <c r="I27" s="28">
        <f t="shared" si="5"/>
        <v>1261.78</v>
      </c>
      <c r="J27" s="65">
        <f>(I27/G27)*100</f>
        <v>449.816405832234</v>
      </c>
      <c r="K27" s="65">
        <f>(I27/H27)*100</f>
        <v>84.1186666666667</v>
      </c>
    </row>
    <row r="28" s="74" customFormat="1" ht="15.75" customHeight="1" spans="2:11">
      <c r="B28" s="31">
        <v>9</v>
      </c>
      <c r="C28" s="31"/>
      <c r="D28" s="31"/>
      <c r="E28" s="31"/>
      <c r="F28" s="82" t="s">
        <v>45</v>
      </c>
      <c r="G28" s="28">
        <f t="shared" si="5"/>
        <v>280.51</v>
      </c>
      <c r="H28" s="28">
        <f t="shared" si="5"/>
        <v>1500</v>
      </c>
      <c r="I28" s="28">
        <f t="shared" si="5"/>
        <v>1261.78</v>
      </c>
      <c r="J28" s="65">
        <f>(I28/G28)*100</f>
        <v>449.816405832234</v>
      </c>
      <c r="K28" s="65">
        <f>(I28/H28)*100</f>
        <v>84.1186666666667</v>
      </c>
    </row>
    <row r="29" spans="2:11">
      <c r="B29" s="62"/>
      <c r="C29" s="62">
        <v>92</v>
      </c>
      <c r="D29" s="62"/>
      <c r="E29" s="62"/>
      <c r="F29" s="83" t="s">
        <v>46</v>
      </c>
      <c r="G29" s="35">
        <f t="shared" ref="G29:I30" si="6">G30</f>
        <v>280.51</v>
      </c>
      <c r="H29" s="35">
        <f t="shared" si="6"/>
        <v>1500</v>
      </c>
      <c r="I29" s="35">
        <f t="shared" si="6"/>
        <v>1261.78</v>
      </c>
      <c r="J29" s="65">
        <f>(I29/G29)*100</f>
        <v>449.816405832234</v>
      </c>
      <c r="K29" s="65">
        <f>(I29/H29)*100</f>
        <v>84.1186666666667</v>
      </c>
    </row>
    <row r="30" spans="2:11">
      <c r="B30" s="62"/>
      <c r="C30" s="62"/>
      <c r="D30" s="62">
        <v>922</v>
      </c>
      <c r="E30" s="62"/>
      <c r="F30" s="83" t="s">
        <v>47</v>
      </c>
      <c r="G30" s="35">
        <f t="shared" si="6"/>
        <v>280.51</v>
      </c>
      <c r="H30" s="35">
        <f t="shared" si="6"/>
        <v>1500</v>
      </c>
      <c r="I30" s="35">
        <f t="shared" si="6"/>
        <v>1261.78</v>
      </c>
      <c r="J30" s="65">
        <f>(I30/G30)*100</f>
        <v>449.816405832234</v>
      </c>
      <c r="K30" s="65"/>
    </row>
    <row r="31" spans="2:11">
      <c r="B31" s="33"/>
      <c r="C31" s="33"/>
      <c r="D31" s="33"/>
      <c r="E31" s="33">
        <v>9221</v>
      </c>
      <c r="F31" s="83" t="s">
        <v>48</v>
      </c>
      <c r="G31" s="35">
        <v>280.51</v>
      </c>
      <c r="H31" s="35">
        <v>1500</v>
      </c>
      <c r="I31" s="84">
        <v>1261.78</v>
      </c>
      <c r="J31" s="65">
        <f>(I31/G31)*100</f>
        <v>449.816405832234</v>
      </c>
      <c r="K31" s="65"/>
    </row>
    <row r="32" ht="15.75" customHeight="1" spans="2:11">
      <c r="B32" s="76"/>
      <c r="C32" s="76"/>
      <c r="D32" s="76"/>
      <c r="E32" s="76"/>
      <c r="F32" s="76"/>
      <c r="G32" s="76"/>
      <c r="H32" s="76"/>
      <c r="I32" s="63"/>
      <c r="J32" s="63"/>
      <c r="K32" s="63"/>
    </row>
    <row r="33" ht="39.6" spans="2:11">
      <c r="B33" s="77" t="s">
        <v>4</v>
      </c>
      <c r="C33" s="78"/>
      <c r="D33" s="78"/>
      <c r="E33" s="78"/>
      <c r="F33" s="79"/>
      <c r="G33" s="140" t="str">
        <f>SAŽETAK!G8</f>
        <v>OSTVARENJE/IZVRŠENJE                                                                                                                                        
1.-6.2024. </v>
      </c>
      <c r="H33" s="80" t="str">
        <f>SAŽETAK!H8</f>
        <v>IZVORNI PLAN ILI REBALANS 2025.</v>
      </c>
      <c r="I33" s="140" t="str">
        <f>SAŽETAK!I8</f>
        <v>OSTVARENJE/IZVRŠENJE 
1.-6.2025. </v>
      </c>
      <c r="J33" s="80" t="s">
        <v>8</v>
      </c>
      <c r="K33" s="80" t="s">
        <v>9</v>
      </c>
    </row>
    <row r="34" ht="12.75" customHeight="1" spans="2:11">
      <c r="B34" s="77">
        <v>1</v>
      </c>
      <c r="C34" s="78"/>
      <c r="D34" s="78"/>
      <c r="E34" s="78"/>
      <c r="F34" s="79"/>
      <c r="G34" s="80">
        <v>2</v>
      </c>
      <c r="H34" s="80">
        <v>3</v>
      </c>
      <c r="I34" s="80">
        <v>5</v>
      </c>
      <c r="J34" s="80" t="s">
        <v>10</v>
      </c>
      <c r="K34" s="80" t="s">
        <v>11</v>
      </c>
    </row>
    <row r="35" s="74" customFormat="1" spans="2:11">
      <c r="B35" s="31"/>
      <c r="C35" s="31"/>
      <c r="D35" s="31"/>
      <c r="E35" s="31"/>
      <c r="F35" s="31" t="s">
        <v>49</v>
      </c>
      <c r="G35" s="28">
        <f>G36+G75</f>
        <v>158024.4</v>
      </c>
      <c r="H35" s="28">
        <f>H36+H75</f>
        <v>487200</v>
      </c>
      <c r="I35" s="28">
        <f>I36+I75</f>
        <v>242252.38</v>
      </c>
      <c r="J35" s="65">
        <f t="shared" ref="J35:J74" si="7">(I35/G35)*100</f>
        <v>153.300616866762</v>
      </c>
      <c r="K35" s="65">
        <f>(I35/H35)*100</f>
        <v>49.723394909688</v>
      </c>
    </row>
    <row r="36" s="74" customFormat="1" spans="2:11">
      <c r="B36" s="31">
        <v>3</v>
      </c>
      <c r="C36" s="31"/>
      <c r="D36" s="31"/>
      <c r="E36" s="31"/>
      <c r="F36" s="31" t="s">
        <v>50</v>
      </c>
      <c r="G36" s="28">
        <f>G37+G44+G72</f>
        <v>158024.4</v>
      </c>
      <c r="H36" s="28">
        <f>H37+H44+H72</f>
        <v>487200</v>
      </c>
      <c r="I36" s="28">
        <f>I37+I44+I72</f>
        <v>242252.38</v>
      </c>
      <c r="J36" s="65">
        <f t="shared" si="7"/>
        <v>153.300616866762</v>
      </c>
      <c r="K36" s="65">
        <f>(I36/H36)*100</f>
        <v>49.723394909688</v>
      </c>
    </row>
    <row r="37" s="74" customFormat="1" spans="2:11">
      <c r="B37" s="31"/>
      <c r="C37" s="31">
        <v>31</v>
      </c>
      <c r="D37" s="31"/>
      <c r="E37" s="31"/>
      <c r="F37" s="31" t="s">
        <v>51</v>
      </c>
      <c r="G37" s="28">
        <f>G38+G40+G42</f>
        <v>111662.4</v>
      </c>
      <c r="H37" s="28">
        <f>H38+H40+H42</f>
        <v>378200</v>
      </c>
      <c r="I37" s="28">
        <f>I38+I40+I42</f>
        <v>185396.88</v>
      </c>
      <c r="J37" s="65">
        <f t="shared" si="7"/>
        <v>166.03340067919</v>
      </c>
      <c r="K37" s="65">
        <f>(I37/H37)*100</f>
        <v>49.0208566895822</v>
      </c>
    </row>
    <row r="38" s="74" customFormat="1" spans="2:11">
      <c r="B38" s="34"/>
      <c r="C38" s="34"/>
      <c r="D38" s="34">
        <v>311</v>
      </c>
      <c r="E38" s="34"/>
      <c r="F38" s="142" t="s">
        <v>52</v>
      </c>
      <c r="G38" s="28">
        <f>G39</f>
        <v>95847.55</v>
      </c>
      <c r="H38" s="28">
        <f>H39</f>
        <v>300000</v>
      </c>
      <c r="I38" s="28">
        <f>I39</f>
        <v>150676.05</v>
      </c>
      <c r="J38" s="65">
        <f t="shared" si="7"/>
        <v>157.203861757551</v>
      </c>
      <c r="K38" s="65">
        <f t="shared" ref="K38:K74" si="8">(I38/H38)*100</f>
        <v>50.22535</v>
      </c>
    </row>
    <row r="39" spans="2:11">
      <c r="B39" s="33"/>
      <c r="C39" s="33"/>
      <c r="D39" s="33"/>
      <c r="E39" s="33">
        <v>3111</v>
      </c>
      <c r="F39" s="143" t="s">
        <v>53</v>
      </c>
      <c r="G39" s="35">
        <v>95847.55</v>
      </c>
      <c r="H39" s="35">
        <v>300000</v>
      </c>
      <c r="I39" s="84">
        <v>150676.05</v>
      </c>
      <c r="J39" s="65">
        <f t="shared" si="7"/>
        <v>157.203861757551</v>
      </c>
      <c r="K39" s="65">
        <f t="shared" si="8"/>
        <v>50.22535</v>
      </c>
    </row>
    <row r="40" s="74" customFormat="1" spans="2:11">
      <c r="B40" s="34"/>
      <c r="C40" s="34"/>
      <c r="D40" s="34">
        <v>312</v>
      </c>
      <c r="E40" s="34"/>
      <c r="F40" s="38" t="s">
        <v>54</v>
      </c>
      <c r="G40" s="28">
        <f>G41</f>
        <v>0</v>
      </c>
      <c r="H40" s="28">
        <f>H41</f>
        <v>28700</v>
      </c>
      <c r="I40" s="28">
        <f>I41</f>
        <v>9859.32</v>
      </c>
      <c r="J40" s="65"/>
      <c r="K40" s="65">
        <f t="shared" si="8"/>
        <v>34.353031358885</v>
      </c>
    </row>
    <row r="41" spans="2:11">
      <c r="B41" s="33"/>
      <c r="C41" s="33"/>
      <c r="D41" s="33"/>
      <c r="E41" s="33">
        <v>3121</v>
      </c>
      <c r="F41" s="37" t="s">
        <v>54</v>
      </c>
      <c r="G41" s="35">
        <v>0</v>
      </c>
      <c r="H41" s="35">
        <v>28700</v>
      </c>
      <c r="I41" s="84">
        <v>9859.32</v>
      </c>
      <c r="J41" s="65"/>
      <c r="K41" s="65">
        <f t="shared" si="8"/>
        <v>34.353031358885</v>
      </c>
    </row>
    <row r="42" s="74" customFormat="1" spans="2:11">
      <c r="B42" s="34"/>
      <c r="C42" s="34"/>
      <c r="D42" s="34">
        <v>313</v>
      </c>
      <c r="E42" s="34"/>
      <c r="F42" s="38" t="s">
        <v>55</v>
      </c>
      <c r="G42" s="28">
        <f>G43</f>
        <v>15814.85</v>
      </c>
      <c r="H42" s="28">
        <f>H43</f>
        <v>49500</v>
      </c>
      <c r="I42" s="28">
        <f>I43</f>
        <v>24861.51</v>
      </c>
      <c r="J42" s="65">
        <f t="shared" si="7"/>
        <v>157.20357765012</v>
      </c>
      <c r="K42" s="65">
        <f t="shared" si="8"/>
        <v>50.2252727272727</v>
      </c>
    </row>
    <row r="43" spans="2:11">
      <c r="B43" s="33"/>
      <c r="C43" s="33"/>
      <c r="D43" s="33"/>
      <c r="E43" s="33">
        <v>3132</v>
      </c>
      <c r="F43" s="37" t="s">
        <v>56</v>
      </c>
      <c r="G43" s="35">
        <v>15814.85</v>
      </c>
      <c r="H43" s="35">
        <v>49500</v>
      </c>
      <c r="I43" s="84">
        <v>24861.51</v>
      </c>
      <c r="J43" s="65">
        <f t="shared" si="7"/>
        <v>157.20357765012</v>
      </c>
      <c r="K43" s="65">
        <f t="shared" si="8"/>
        <v>50.2252727272727</v>
      </c>
    </row>
    <row r="44" s="74" customFormat="1" spans="2:11">
      <c r="B44" s="34"/>
      <c r="C44" s="34">
        <v>32</v>
      </c>
      <c r="D44" s="47"/>
      <c r="E44" s="47"/>
      <c r="F44" s="142" t="s">
        <v>57</v>
      </c>
      <c r="G44" s="28">
        <f>G45+G49+G56+G66</f>
        <v>46088.93</v>
      </c>
      <c r="H44" s="28">
        <f>H45+H49+H56+H66</f>
        <v>108400</v>
      </c>
      <c r="I44" s="28">
        <f>I45+I49+I56+I66</f>
        <v>56528.89</v>
      </c>
      <c r="J44" s="65">
        <f t="shared" si="7"/>
        <v>122.651773430192</v>
      </c>
      <c r="K44" s="65">
        <f t="shared" si="8"/>
        <v>52.1484225092251</v>
      </c>
    </row>
    <row r="45" s="74" customFormat="1" spans="2:11">
      <c r="B45" s="34"/>
      <c r="C45" s="34"/>
      <c r="D45" s="34">
        <v>321</v>
      </c>
      <c r="E45" s="34"/>
      <c r="F45" s="142" t="s">
        <v>58</v>
      </c>
      <c r="G45" s="28">
        <f>G46+G47+G48</f>
        <v>5210.25</v>
      </c>
      <c r="H45" s="28">
        <f>H46+H47+H48</f>
        <v>14700</v>
      </c>
      <c r="I45" s="28">
        <f>I46+I47+I48</f>
        <v>7621.75</v>
      </c>
      <c r="J45" s="65">
        <f t="shared" si="7"/>
        <v>146.283767573533</v>
      </c>
      <c r="K45" s="65">
        <f t="shared" si="8"/>
        <v>51.8486394557823</v>
      </c>
    </row>
    <row r="46" spans="2:11">
      <c r="B46" s="33"/>
      <c r="C46" s="33"/>
      <c r="D46" s="33"/>
      <c r="E46" s="33">
        <v>3211</v>
      </c>
      <c r="F46" s="144" t="s">
        <v>59</v>
      </c>
      <c r="G46" s="35">
        <v>601.51</v>
      </c>
      <c r="H46" s="35">
        <v>1700</v>
      </c>
      <c r="I46" s="84">
        <v>747.38</v>
      </c>
      <c r="J46" s="65">
        <f t="shared" si="7"/>
        <v>124.250635899653</v>
      </c>
      <c r="K46" s="65">
        <f t="shared" si="8"/>
        <v>43.9635294117647</v>
      </c>
    </row>
    <row r="47" ht="26.4" spans="2:11">
      <c r="B47" s="33"/>
      <c r="C47" s="33"/>
      <c r="D47" s="40"/>
      <c r="E47" s="40">
        <v>3212</v>
      </c>
      <c r="F47" s="37" t="s">
        <v>60</v>
      </c>
      <c r="G47" s="35">
        <v>3950.24</v>
      </c>
      <c r="H47" s="35">
        <v>12000</v>
      </c>
      <c r="I47" s="84">
        <v>6254.37</v>
      </c>
      <c r="J47" s="65">
        <f t="shared" si="7"/>
        <v>158.328861031228</v>
      </c>
      <c r="K47" s="65">
        <f t="shared" si="8"/>
        <v>52.11975</v>
      </c>
    </row>
    <row r="48" spans="2:11">
      <c r="B48" s="33"/>
      <c r="C48" s="33"/>
      <c r="D48" s="40"/>
      <c r="E48" s="40">
        <v>3213</v>
      </c>
      <c r="F48" s="37" t="s">
        <v>61</v>
      </c>
      <c r="G48" s="35">
        <v>658.5</v>
      </c>
      <c r="H48" s="35">
        <v>1000</v>
      </c>
      <c r="I48" s="84">
        <v>620</v>
      </c>
      <c r="J48" s="65">
        <f t="shared" si="7"/>
        <v>94.1533788914199</v>
      </c>
      <c r="K48" s="65">
        <f t="shared" si="8"/>
        <v>62</v>
      </c>
    </row>
    <row r="49" s="74" customFormat="1" spans="2:11">
      <c r="B49" s="34"/>
      <c r="C49" s="34"/>
      <c r="D49" s="47">
        <v>322</v>
      </c>
      <c r="F49" s="38" t="s">
        <v>62</v>
      </c>
      <c r="G49" s="28">
        <f>G50+G51+G52+G53+G54+G55</f>
        <v>28248.58</v>
      </c>
      <c r="H49" s="28">
        <f>H50+H51+H52+H53+H54+H55</f>
        <v>65454</v>
      </c>
      <c r="I49" s="28">
        <f>I50+I51+I52+I53+I54+I55</f>
        <v>32007.27</v>
      </c>
      <c r="J49" s="65">
        <f t="shared" si="7"/>
        <v>113.305766165945</v>
      </c>
      <c r="K49" s="65">
        <f t="shared" si="8"/>
        <v>48.9004033366945</v>
      </c>
    </row>
    <row r="50" spans="2:11">
      <c r="B50" s="33"/>
      <c r="C50" s="33"/>
      <c r="D50" s="40"/>
      <c r="E50" s="40">
        <v>3221</v>
      </c>
      <c r="F50" s="37" t="s">
        <v>63</v>
      </c>
      <c r="G50" s="35">
        <v>10039.66</v>
      </c>
      <c r="H50" s="35">
        <v>20700</v>
      </c>
      <c r="I50" s="84">
        <v>11618.91</v>
      </c>
      <c r="J50" s="65">
        <f t="shared" si="7"/>
        <v>115.730114366423</v>
      </c>
      <c r="K50" s="65">
        <f t="shared" si="8"/>
        <v>56.13</v>
      </c>
    </row>
    <row r="51" spans="2:11">
      <c r="B51" s="33"/>
      <c r="C51" s="33"/>
      <c r="D51" s="40"/>
      <c r="E51" s="40">
        <v>3222</v>
      </c>
      <c r="F51" s="37" t="s">
        <v>64</v>
      </c>
      <c r="G51" s="35">
        <v>10586.42</v>
      </c>
      <c r="H51" s="35">
        <v>24000</v>
      </c>
      <c r="I51" s="84">
        <v>12065.39</v>
      </c>
      <c r="J51" s="65">
        <f t="shared" si="7"/>
        <v>113.970445155208</v>
      </c>
      <c r="K51" s="65">
        <f t="shared" si="8"/>
        <v>50.2724583333333</v>
      </c>
    </row>
    <row r="52" spans="2:11">
      <c r="B52" s="33"/>
      <c r="C52" s="33"/>
      <c r="D52" s="40"/>
      <c r="E52" s="40">
        <v>3223</v>
      </c>
      <c r="F52" s="37" t="s">
        <v>65</v>
      </c>
      <c r="G52" s="35">
        <v>6543.4</v>
      </c>
      <c r="H52" s="35">
        <v>18000</v>
      </c>
      <c r="I52" s="84">
        <v>7437.02</v>
      </c>
      <c r="J52" s="65">
        <f t="shared" si="7"/>
        <v>113.656814500107</v>
      </c>
      <c r="K52" s="65">
        <f t="shared" si="8"/>
        <v>41.3167777777778</v>
      </c>
    </row>
    <row r="53" spans="2:11">
      <c r="B53" s="33"/>
      <c r="C53" s="33"/>
      <c r="D53" s="40"/>
      <c r="E53" s="40">
        <v>3224</v>
      </c>
      <c r="F53" s="37" t="s">
        <v>66</v>
      </c>
      <c r="G53" s="35">
        <v>40</v>
      </c>
      <c r="H53" s="35">
        <v>300</v>
      </c>
      <c r="I53" s="84">
        <v>0</v>
      </c>
      <c r="J53" s="65"/>
      <c r="K53" s="65">
        <f t="shared" si="8"/>
        <v>0</v>
      </c>
    </row>
    <row r="54" spans="2:11">
      <c r="B54" s="33"/>
      <c r="C54" s="33"/>
      <c r="D54" s="40"/>
      <c r="E54" s="40">
        <v>3225</v>
      </c>
      <c r="F54" s="37" t="s">
        <v>67</v>
      </c>
      <c r="G54" s="35">
        <v>539.1</v>
      </c>
      <c r="H54" s="35">
        <v>1000</v>
      </c>
      <c r="I54" s="84">
        <v>541.36</v>
      </c>
      <c r="J54" s="65"/>
      <c r="K54" s="65">
        <f t="shared" si="8"/>
        <v>54.136</v>
      </c>
    </row>
    <row r="55" spans="2:11">
      <c r="B55" s="33"/>
      <c r="C55" s="33"/>
      <c r="D55" s="40"/>
      <c r="E55" s="40">
        <v>3227</v>
      </c>
      <c r="F55" s="37" t="s">
        <v>68</v>
      </c>
      <c r="G55" s="35">
        <v>500</v>
      </c>
      <c r="H55" s="35">
        <v>1454</v>
      </c>
      <c r="I55" s="84">
        <v>344.59</v>
      </c>
      <c r="J55" s="65">
        <f t="shared" si="7"/>
        <v>68.918</v>
      </c>
      <c r="K55" s="65">
        <f t="shared" si="8"/>
        <v>23.6994497936726</v>
      </c>
    </row>
    <row r="56" s="74" customFormat="1" spans="2:11">
      <c r="B56" s="34"/>
      <c r="C56" s="34"/>
      <c r="D56" s="47">
        <v>323</v>
      </c>
      <c r="E56" s="47"/>
      <c r="F56" s="38" t="s">
        <v>69</v>
      </c>
      <c r="G56" s="28">
        <f>G57+G58+G59+G60+G61+G62+G63+G64+G65</f>
        <v>9695.34</v>
      </c>
      <c r="H56" s="28">
        <f>H57+H58+H59+H60+H61+H62+H63+H64+H65</f>
        <v>23575</v>
      </c>
      <c r="I56" s="28">
        <f>I57+I58+I59+I60+I61+I62+I63+I64+I65</f>
        <v>13200.27</v>
      </c>
      <c r="J56" s="65">
        <f t="shared" si="7"/>
        <v>136.150666196338</v>
      </c>
      <c r="K56" s="65">
        <f t="shared" si="8"/>
        <v>55.9926617179215</v>
      </c>
    </row>
    <row r="57" spans="2:11">
      <c r="B57" s="33"/>
      <c r="C57" s="33"/>
      <c r="D57" s="40"/>
      <c r="E57" s="40">
        <v>3231</v>
      </c>
      <c r="F57" s="37" t="s">
        <v>70</v>
      </c>
      <c r="G57" s="35">
        <v>1413.29</v>
      </c>
      <c r="H57" s="35">
        <v>2560</v>
      </c>
      <c r="I57" s="84">
        <v>1196.88</v>
      </c>
      <c r="J57" s="65">
        <f t="shared" si="7"/>
        <v>84.6875022111527</v>
      </c>
      <c r="K57" s="65">
        <f t="shared" si="8"/>
        <v>46.753125</v>
      </c>
    </row>
    <row r="58" spans="2:11">
      <c r="B58" s="33"/>
      <c r="C58" s="33"/>
      <c r="D58" s="40"/>
      <c r="E58" s="40">
        <v>3232</v>
      </c>
      <c r="F58" s="37" t="s">
        <v>71</v>
      </c>
      <c r="G58" s="35">
        <v>555</v>
      </c>
      <c r="H58" s="35">
        <v>4000</v>
      </c>
      <c r="I58" s="84">
        <v>2083</v>
      </c>
      <c r="J58" s="65">
        <f t="shared" si="7"/>
        <v>375.315315315315</v>
      </c>
      <c r="K58" s="65">
        <f t="shared" si="8"/>
        <v>52.075</v>
      </c>
    </row>
    <row r="59" spans="2:11">
      <c r="B59" s="33"/>
      <c r="C59" s="33"/>
      <c r="D59" s="40"/>
      <c r="E59" s="40">
        <v>3233</v>
      </c>
      <c r="F59" s="37" t="s">
        <v>72</v>
      </c>
      <c r="G59" s="35">
        <v>0</v>
      </c>
      <c r="H59" s="35">
        <v>200</v>
      </c>
      <c r="I59" s="84">
        <v>0</v>
      </c>
      <c r="J59" s="65"/>
      <c r="K59" s="65">
        <f t="shared" si="8"/>
        <v>0</v>
      </c>
    </row>
    <row r="60" spans="2:11">
      <c r="B60" s="33"/>
      <c r="C60" s="33"/>
      <c r="D60" s="40"/>
      <c r="E60" s="40">
        <v>3234</v>
      </c>
      <c r="F60" s="37" t="s">
        <v>73</v>
      </c>
      <c r="G60" s="35">
        <v>857.24</v>
      </c>
      <c r="H60" s="35">
        <v>2400</v>
      </c>
      <c r="I60" s="84">
        <v>1590.74</v>
      </c>
      <c r="J60" s="65">
        <f t="shared" si="7"/>
        <v>185.565302599039</v>
      </c>
      <c r="K60" s="65">
        <f t="shared" si="8"/>
        <v>66.2808333333333</v>
      </c>
    </row>
    <row r="61" spans="2:11">
      <c r="B61" s="33"/>
      <c r="C61" s="33"/>
      <c r="D61" s="40"/>
      <c r="E61" s="40">
        <v>3235</v>
      </c>
      <c r="F61" s="37" t="s">
        <v>74</v>
      </c>
      <c r="G61" s="35">
        <v>585.39</v>
      </c>
      <c r="H61" s="35">
        <v>950</v>
      </c>
      <c r="I61" s="84">
        <v>751.99</v>
      </c>
      <c r="J61" s="65">
        <f t="shared" si="7"/>
        <v>128.459659372384</v>
      </c>
      <c r="K61" s="65">
        <f t="shared" si="8"/>
        <v>79.1568421052632</v>
      </c>
    </row>
    <row r="62" spans="2:11">
      <c r="B62" s="33"/>
      <c r="C62" s="33"/>
      <c r="D62" s="40"/>
      <c r="E62" s="40">
        <v>3236</v>
      </c>
      <c r="F62" s="37" t="s">
        <v>75</v>
      </c>
      <c r="G62" s="35">
        <v>886.87</v>
      </c>
      <c r="H62" s="35">
        <v>1700</v>
      </c>
      <c r="I62" s="84">
        <v>721.4</v>
      </c>
      <c r="J62" s="65">
        <f t="shared" si="7"/>
        <v>81.3422485820921</v>
      </c>
      <c r="K62" s="65">
        <f t="shared" si="8"/>
        <v>42.4352941176471</v>
      </c>
    </row>
    <row r="63" spans="2:11">
      <c r="B63" s="33"/>
      <c r="C63" s="33"/>
      <c r="D63" s="40"/>
      <c r="E63" s="40">
        <v>3237</v>
      </c>
      <c r="F63" s="37" t="s">
        <v>76</v>
      </c>
      <c r="G63" s="35">
        <v>4392.06</v>
      </c>
      <c r="H63" s="35">
        <v>9065</v>
      </c>
      <c r="I63" s="84">
        <v>5208.64</v>
      </c>
      <c r="J63" s="65">
        <f t="shared" si="7"/>
        <v>118.592186809834</v>
      </c>
      <c r="K63" s="65">
        <f t="shared" si="8"/>
        <v>57.4587975730833</v>
      </c>
    </row>
    <row r="64" spans="2:11">
      <c r="B64" s="33"/>
      <c r="C64" s="33"/>
      <c r="D64" s="40"/>
      <c r="E64" s="40">
        <v>3238</v>
      </c>
      <c r="F64" s="37" t="s">
        <v>77</v>
      </c>
      <c r="G64" s="35">
        <v>706.8</v>
      </c>
      <c r="H64" s="35">
        <v>1500</v>
      </c>
      <c r="I64" s="84">
        <v>769.3</v>
      </c>
      <c r="J64" s="65"/>
      <c r="K64" s="65">
        <f t="shared" si="8"/>
        <v>51.2866666666667</v>
      </c>
    </row>
    <row r="65" spans="2:11">
      <c r="B65" s="33"/>
      <c r="C65" s="33"/>
      <c r="D65" s="40"/>
      <c r="E65" s="40">
        <v>3239</v>
      </c>
      <c r="F65" s="37" t="s">
        <v>78</v>
      </c>
      <c r="G65" s="35">
        <v>298.69</v>
      </c>
      <c r="H65" s="35">
        <v>1200</v>
      </c>
      <c r="I65" s="84">
        <v>878.32</v>
      </c>
      <c r="J65" s="65">
        <f t="shared" si="7"/>
        <v>294.057383909739</v>
      </c>
      <c r="K65" s="65">
        <f t="shared" si="8"/>
        <v>73.1933333333333</v>
      </c>
    </row>
    <row r="66" s="74" customFormat="1" spans="2:11">
      <c r="B66" s="34"/>
      <c r="C66" s="34"/>
      <c r="D66" s="47">
        <v>329</v>
      </c>
      <c r="E66" s="47"/>
      <c r="F66" s="38" t="s">
        <v>79</v>
      </c>
      <c r="G66" s="28">
        <f>G67+G70+G68+G69+G71</f>
        <v>2934.76</v>
      </c>
      <c r="H66" s="28">
        <f>H67+H70+H68+H69+H71</f>
        <v>4671</v>
      </c>
      <c r="I66" s="28">
        <f>I67+I70+I68+I69+I71</f>
        <v>3699.6</v>
      </c>
      <c r="J66" s="65">
        <f t="shared" si="7"/>
        <v>126.061415584239</v>
      </c>
      <c r="K66" s="65">
        <f t="shared" si="8"/>
        <v>79.2035966602441</v>
      </c>
    </row>
    <row r="67" spans="2:11">
      <c r="B67" s="33"/>
      <c r="C67" s="33"/>
      <c r="D67" s="40"/>
      <c r="E67" s="40">
        <v>3292</v>
      </c>
      <c r="F67" s="37" t="s">
        <v>80</v>
      </c>
      <c r="G67" s="35">
        <v>2904.76</v>
      </c>
      <c r="H67" s="35">
        <v>3500</v>
      </c>
      <c r="I67" s="84">
        <v>3408.6</v>
      </c>
      <c r="J67" s="65">
        <f t="shared" si="7"/>
        <v>117.345322849392</v>
      </c>
      <c r="K67" s="65">
        <f t="shared" si="8"/>
        <v>97.3885714285714</v>
      </c>
    </row>
    <row r="68" spans="2:11">
      <c r="B68" s="33"/>
      <c r="C68" s="33"/>
      <c r="D68" s="40"/>
      <c r="E68" s="40">
        <v>3293</v>
      </c>
      <c r="F68" s="37" t="s">
        <v>81</v>
      </c>
      <c r="G68" s="35">
        <v>0</v>
      </c>
      <c r="H68" s="35">
        <v>400</v>
      </c>
      <c r="I68" s="84">
        <v>0</v>
      </c>
      <c r="J68" s="65"/>
      <c r="K68" s="65">
        <f t="shared" si="8"/>
        <v>0</v>
      </c>
    </row>
    <row r="69" spans="2:11">
      <c r="B69" s="33"/>
      <c r="C69" s="33"/>
      <c r="D69" s="40"/>
      <c r="E69" s="40">
        <v>3294</v>
      </c>
      <c r="F69" s="37" t="s">
        <v>82</v>
      </c>
      <c r="G69" s="35">
        <v>30</v>
      </c>
      <c r="H69" s="35">
        <v>30</v>
      </c>
      <c r="I69" s="84">
        <v>0</v>
      </c>
      <c r="J69" s="65"/>
      <c r="K69" s="65">
        <f t="shared" si="8"/>
        <v>0</v>
      </c>
    </row>
    <row r="70" spans="2:11">
      <c r="B70" s="33"/>
      <c r="C70" s="33"/>
      <c r="D70" s="40"/>
      <c r="E70" s="40">
        <v>3295</v>
      </c>
      <c r="F70" s="49" t="s">
        <v>83</v>
      </c>
      <c r="G70" s="35">
        <v>0</v>
      </c>
      <c r="H70" s="35">
        <v>450</v>
      </c>
      <c r="I70" s="84">
        <v>0</v>
      </c>
      <c r="J70" s="65" t="e">
        <f t="shared" si="7"/>
        <v>#DIV/0!</v>
      </c>
      <c r="K70" s="65">
        <f t="shared" si="8"/>
        <v>0</v>
      </c>
    </row>
    <row r="71" spans="2:11">
      <c r="B71" s="50"/>
      <c r="C71" s="50"/>
      <c r="D71" s="50"/>
      <c r="E71" s="50">
        <v>3299</v>
      </c>
      <c r="F71" s="50" t="s">
        <v>84</v>
      </c>
      <c r="G71" s="84">
        <v>0</v>
      </c>
      <c r="H71" s="84">
        <v>291</v>
      </c>
      <c r="I71" s="84">
        <v>291</v>
      </c>
      <c r="J71" s="65"/>
      <c r="K71" s="65">
        <f t="shared" si="8"/>
        <v>100</v>
      </c>
    </row>
    <row r="72" s="74" customFormat="1" spans="2:11">
      <c r="B72" s="34"/>
      <c r="C72" s="34">
        <v>34</v>
      </c>
      <c r="D72" s="47"/>
      <c r="E72" s="47"/>
      <c r="F72" s="38" t="s">
        <v>85</v>
      </c>
      <c r="G72" s="28">
        <f t="shared" ref="G72:I73" si="9">G73</f>
        <v>273.07</v>
      </c>
      <c r="H72" s="28">
        <f t="shared" si="9"/>
        <v>600</v>
      </c>
      <c r="I72" s="28">
        <f t="shared" si="9"/>
        <v>326.61</v>
      </c>
      <c r="J72" s="65">
        <f t="shared" si="7"/>
        <v>119.606694254221</v>
      </c>
      <c r="K72" s="65">
        <f t="shared" si="8"/>
        <v>54.435</v>
      </c>
    </row>
    <row r="73" s="74" customFormat="1" spans="2:11">
      <c r="B73" s="34"/>
      <c r="C73" s="34"/>
      <c r="D73" s="47">
        <v>343</v>
      </c>
      <c r="E73" s="47"/>
      <c r="F73" s="38" t="s">
        <v>86</v>
      </c>
      <c r="G73" s="28">
        <f t="shared" si="9"/>
        <v>273.07</v>
      </c>
      <c r="H73" s="28">
        <f t="shared" si="9"/>
        <v>600</v>
      </c>
      <c r="I73" s="28">
        <f t="shared" si="9"/>
        <v>326.61</v>
      </c>
      <c r="J73" s="65">
        <f t="shared" si="7"/>
        <v>119.606694254221</v>
      </c>
      <c r="K73" s="65">
        <f t="shared" si="8"/>
        <v>54.435</v>
      </c>
    </row>
    <row r="74" spans="2:11">
      <c r="B74" s="33"/>
      <c r="C74" s="33"/>
      <c r="D74" s="40"/>
      <c r="E74" s="40">
        <v>3431</v>
      </c>
      <c r="F74" s="37" t="s">
        <v>87</v>
      </c>
      <c r="G74" s="35">
        <v>273.07</v>
      </c>
      <c r="H74" s="35">
        <v>600</v>
      </c>
      <c r="I74" s="84">
        <v>326.61</v>
      </c>
      <c r="J74" s="65">
        <f t="shared" si="7"/>
        <v>119.606694254221</v>
      </c>
      <c r="K74" s="65">
        <f t="shared" si="8"/>
        <v>54.435</v>
      </c>
    </row>
    <row r="75" s="74" customFormat="1" spans="2:11">
      <c r="B75" s="34">
        <v>4</v>
      </c>
      <c r="C75" s="60"/>
      <c r="D75" s="60"/>
      <c r="E75" s="60"/>
      <c r="F75" s="61" t="s">
        <v>88</v>
      </c>
      <c r="G75" s="28">
        <f>G76</f>
        <v>0</v>
      </c>
      <c r="H75" s="28">
        <f t="shared" ref="H75:I77" si="10">H76</f>
        <v>0</v>
      </c>
      <c r="I75" s="28">
        <f t="shared" si="10"/>
        <v>0</v>
      </c>
      <c r="J75" s="65"/>
      <c r="K75" s="65"/>
    </row>
    <row r="76" s="74" customFormat="1" ht="26.4" spans="2:11">
      <c r="B76" s="31"/>
      <c r="C76" s="31">
        <v>41</v>
      </c>
      <c r="D76" s="31"/>
      <c r="E76" s="31"/>
      <c r="F76" s="61" t="s">
        <v>89</v>
      </c>
      <c r="G76" s="28">
        <f>G77</f>
        <v>0</v>
      </c>
      <c r="H76" s="28">
        <f t="shared" si="10"/>
        <v>0</v>
      </c>
      <c r="I76" s="28">
        <f t="shared" si="10"/>
        <v>0</v>
      </c>
      <c r="J76" s="65"/>
      <c r="K76" s="65"/>
    </row>
    <row r="77" s="74" customFormat="1" spans="2:11">
      <c r="B77" s="31"/>
      <c r="C77" s="31"/>
      <c r="D77" s="34">
        <v>412</v>
      </c>
      <c r="E77" s="34"/>
      <c r="F77" s="142" t="s">
        <v>90</v>
      </c>
      <c r="G77" s="28">
        <f>G78</f>
        <v>0</v>
      </c>
      <c r="H77" s="28">
        <f>H78</f>
        <v>0</v>
      </c>
      <c r="I77" s="28">
        <f t="shared" si="10"/>
        <v>0</v>
      </c>
      <c r="J77" s="65"/>
      <c r="K77" s="65"/>
    </row>
    <row r="78" spans="2:11">
      <c r="B78" s="62"/>
      <c r="C78" s="62"/>
      <c r="D78" s="33"/>
      <c r="E78" s="33">
        <v>4124</v>
      </c>
      <c r="F78" s="143" t="s">
        <v>91</v>
      </c>
      <c r="G78" s="35">
        <v>0</v>
      </c>
      <c r="H78" s="35">
        <v>0</v>
      </c>
      <c r="I78" s="35">
        <v>0</v>
      </c>
      <c r="J78" s="65"/>
      <c r="K78" s="65"/>
    </row>
  </sheetData>
  <mergeCells count="9">
    <mergeCell ref="B2:K2"/>
    <mergeCell ref="B4:K4"/>
    <mergeCell ref="B6:K6"/>
    <mergeCell ref="B8:F8"/>
    <mergeCell ref="B9:F9"/>
    <mergeCell ref="B25:F25"/>
    <mergeCell ref="B26:F26"/>
    <mergeCell ref="B33:F33"/>
    <mergeCell ref="B34:F34"/>
  </mergeCells>
  <pageMargins left="0.25" right="0.25" top="0.75" bottom="0.75" header="0.3" footer="0.3"/>
  <pageSetup paperSize="9" orientation="landscape" horizontalDpi="600" vertic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G25"/>
  <sheetViews>
    <sheetView zoomScaleSheetLayoutView="60" topLeftCell="A4" workbookViewId="0">
      <selection activeCell="C22" sqref="C22"/>
    </sheetView>
  </sheetViews>
  <sheetFormatPr defaultColWidth="8.88888888888889" defaultRowHeight="14.4" outlineLevelCol="6"/>
  <cols>
    <col min="1" max="1" width="6.13888888888889" customWidth="1"/>
    <col min="2" max="2" width="42.5740740740741" customWidth="1"/>
    <col min="3" max="5" width="25.287037037037" customWidth="1"/>
    <col min="6" max="7" width="15.712962962963" customWidth="1"/>
  </cols>
  <sheetData>
    <row r="1" ht="17.4" spans="2:7">
      <c r="B1" s="8"/>
      <c r="C1" s="8"/>
      <c r="D1" s="8"/>
      <c r="E1" s="63"/>
      <c r="F1" s="63"/>
      <c r="G1" s="63"/>
    </row>
    <row r="2" ht="15.75" customHeight="1" spans="2:7">
      <c r="B2" s="11" t="s">
        <v>92</v>
      </c>
      <c r="C2" s="11"/>
      <c r="D2" s="11"/>
      <c r="E2" s="11"/>
      <c r="F2" s="11"/>
      <c r="G2" s="11"/>
    </row>
    <row r="3" ht="17.4" spans="2:7">
      <c r="B3" s="8"/>
      <c r="C3" s="8"/>
      <c r="D3" s="8"/>
      <c r="E3" s="63"/>
      <c r="F3" s="63"/>
      <c r="G3" s="63"/>
    </row>
    <row r="4" ht="26.4" spans="2:7">
      <c r="B4" s="64" t="s">
        <v>4</v>
      </c>
      <c r="C4" s="145" t="str">
        <f>SAŽETAK!G8</f>
        <v>OSTVARENJE/IZVRŠENJE                                                                                                                                        
1.-6.2024. </v>
      </c>
      <c r="D4" s="64" t="str">
        <f>SAŽETAK!H8</f>
        <v>IZVORNI PLAN ILI REBALANS 2025.</v>
      </c>
      <c r="E4" s="145" t="str">
        <f>SAŽETAK!I8</f>
        <v>OSTVARENJE/IZVRŠENJE 
1.-6.2025. </v>
      </c>
      <c r="F4" s="64" t="s">
        <v>8</v>
      </c>
      <c r="G4" s="64" t="s">
        <v>9</v>
      </c>
    </row>
    <row r="5" spans="2:7">
      <c r="B5" s="64">
        <v>1</v>
      </c>
      <c r="C5" s="64">
        <v>2</v>
      </c>
      <c r="D5" s="64">
        <v>3</v>
      </c>
      <c r="E5" s="64">
        <v>5</v>
      </c>
      <c r="F5" s="64" t="s">
        <v>10</v>
      </c>
      <c r="G5" s="64" t="s">
        <v>11</v>
      </c>
    </row>
    <row r="6" spans="2:7">
      <c r="B6" s="31" t="s">
        <v>93</v>
      </c>
      <c r="C6" s="35">
        <f>C7+C9+C11+C13</f>
        <v>157793.44</v>
      </c>
      <c r="D6" s="35">
        <f>D7+D9+D11+D13</f>
        <v>487202</v>
      </c>
      <c r="E6" s="35">
        <f>E7+E9+E11+E13</f>
        <v>204504.66</v>
      </c>
      <c r="F6" s="65">
        <f t="shared" ref="F6:F25" si="0">(E6/C6)*100</f>
        <v>129.602764221377</v>
      </c>
      <c r="G6" s="65">
        <f t="shared" ref="G6:G25" si="1">(E6/D6)*100</f>
        <v>41.9753326135771</v>
      </c>
    </row>
    <row r="7" spans="2:7">
      <c r="B7" s="31" t="s">
        <v>94</v>
      </c>
      <c r="C7" s="35">
        <f>C8</f>
        <v>129444.3</v>
      </c>
      <c r="D7" s="35">
        <f>D8</f>
        <v>424700</v>
      </c>
      <c r="E7" s="35">
        <f>E8</f>
        <v>173862.76</v>
      </c>
      <c r="F7" s="65">
        <f t="shared" si="0"/>
        <v>134.314728419869</v>
      </c>
      <c r="G7" s="65">
        <f t="shared" si="1"/>
        <v>40.9377819637391</v>
      </c>
    </row>
    <row r="8" spans="2:7">
      <c r="B8" s="146" t="s">
        <v>95</v>
      </c>
      <c r="C8" s="35">
        <f>' Račun prihoda i rashoda'!G23</f>
        <v>129444.3</v>
      </c>
      <c r="D8" s="35">
        <f>' Račun prihoda i rashoda'!H21</f>
        <v>424700</v>
      </c>
      <c r="E8" s="35">
        <f>' Račun prihoda i rashoda'!I23</f>
        <v>173862.76</v>
      </c>
      <c r="F8" s="65">
        <f t="shared" si="0"/>
        <v>134.314728419869</v>
      </c>
      <c r="G8" s="65">
        <f t="shared" si="1"/>
        <v>40.9377819637391</v>
      </c>
    </row>
    <row r="9" spans="2:7">
      <c r="B9" s="46" t="s">
        <v>96</v>
      </c>
      <c r="C9" s="35">
        <f>C10</f>
        <v>26288.43</v>
      </c>
      <c r="D9" s="35">
        <f>D10</f>
        <v>57502</v>
      </c>
      <c r="E9" s="35">
        <f>E10</f>
        <v>28948.79</v>
      </c>
      <c r="F9" s="65">
        <f t="shared" si="0"/>
        <v>110.119889244051</v>
      </c>
      <c r="G9" s="65">
        <f t="shared" si="1"/>
        <v>50.3439706444993</v>
      </c>
    </row>
    <row r="10" spans="2:7">
      <c r="B10" s="73" t="s">
        <v>97</v>
      </c>
      <c r="C10" s="35">
        <f>' Račun prihoda i rashoda'!G18</f>
        <v>26288.43</v>
      </c>
      <c r="D10" s="35">
        <v>57502</v>
      </c>
      <c r="E10" s="35">
        <f>' Račun prihoda i rashoda'!I20</f>
        <v>28948.79</v>
      </c>
      <c r="F10" s="65">
        <f t="shared" si="0"/>
        <v>110.119889244051</v>
      </c>
      <c r="G10" s="65">
        <f t="shared" si="1"/>
        <v>50.3439706444993</v>
      </c>
    </row>
    <row r="11" spans="2:7">
      <c r="B11" s="31" t="s">
        <v>98</v>
      </c>
      <c r="C11" s="35">
        <f>C12</f>
        <v>1780.2</v>
      </c>
      <c r="D11" s="35">
        <f>D12</f>
        <v>3500</v>
      </c>
      <c r="E11" s="35">
        <f>E12</f>
        <v>431.33</v>
      </c>
      <c r="F11" s="65">
        <f t="shared" si="0"/>
        <v>24.2293000786428</v>
      </c>
      <c r="G11" s="65">
        <f t="shared" si="1"/>
        <v>12.3237142857143</v>
      </c>
    </row>
    <row r="12" spans="2:7">
      <c r="B12" s="71" t="s">
        <v>99</v>
      </c>
      <c r="C12" s="35">
        <f>' Račun prihoda i rashoda'!G14</f>
        <v>1780.2</v>
      </c>
      <c r="D12" s="35">
        <f>' Račun prihoda i rashoda'!H12</f>
        <v>3500</v>
      </c>
      <c r="E12" s="35">
        <f>' Račun prihoda i rashoda'!I14</f>
        <v>431.33</v>
      </c>
      <c r="F12" s="65">
        <f t="shared" si="0"/>
        <v>24.2293000786428</v>
      </c>
      <c r="G12" s="65">
        <f t="shared" si="1"/>
        <v>12.3237142857143</v>
      </c>
    </row>
    <row r="13" spans="2:7">
      <c r="B13" s="31" t="s">
        <v>100</v>
      </c>
      <c r="C13" s="35">
        <f>C14</f>
        <v>280.51</v>
      </c>
      <c r="D13" s="35">
        <f>D14</f>
        <v>1500</v>
      </c>
      <c r="E13" s="35">
        <f>E14</f>
        <v>1261.78</v>
      </c>
      <c r="F13" s="65">
        <f t="shared" si="0"/>
        <v>449.816405832234</v>
      </c>
      <c r="G13" s="65">
        <f t="shared" si="1"/>
        <v>84.1186666666667</v>
      </c>
    </row>
    <row r="14" spans="2:7">
      <c r="B14" s="71" t="s">
        <v>101</v>
      </c>
      <c r="C14" s="35">
        <f>' Račun prihoda i rashoda'!G31</f>
        <v>280.51</v>
      </c>
      <c r="D14" s="35">
        <f>' Račun prihoda i rashoda'!H28</f>
        <v>1500</v>
      </c>
      <c r="E14" s="35">
        <f>' Račun prihoda i rashoda'!I31</f>
        <v>1261.78</v>
      </c>
      <c r="F14" s="65">
        <f t="shared" si="0"/>
        <v>449.816405832234</v>
      </c>
      <c r="G14" s="65">
        <f t="shared" si="1"/>
        <v>84.1186666666667</v>
      </c>
    </row>
    <row r="15" spans="2:7">
      <c r="B15" s="62"/>
      <c r="C15" s="35"/>
      <c r="D15" s="35"/>
      <c r="E15" s="67"/>
      <c r="F15" s="65"/>
      <c r="G15" s="65"/>
    </row>
    <row r="16" spans="2:7">
      <c r="B16" s="71"/>
      <c r="C16" s="35"/>
      <c r="D16" s="35"/>
      <c r="E16" s="67"/>
      <c r="F16" s="65"/>
      <c r="G16" s="65"/>
    </row>
    <row r="17" ht="15.75" customHeight="1" spans="2:7">
      <c r="B17" s="31" t="s">
        <v>102</v>
      </c>
      <c r="C17" s="35">
        <f>C18+C20+C22+C24</f>
        <v>158024.4</v>
      </c>
      <c r="D17" s="35">
        <f>D18+D20+D22+D24</f>
        <v>487202</v>
      </c>
      <c r="E17" s="35">
        <f>E18+E20+E22+E24</f>
        <v>242252.38</v>
      </c>
      <c r="F17" s="65">
        <f t="shared" si="0"/>
        <v>153.300616866762</v>
      </c>
      <c r="G17" s="65">
        <f t="shared" si="1"/>
        <v>49.7231907914992</v>
      </c>
    </row>
    <row r="18" ht="15.75" customHeight="1" spans="2:7">
      <c r="B18" s="31" t="s">
        <v>94</v>
      </c>
      <c r="C18" s="35">
        <f>C19</f>
        <v>129444.3</v>
      </c>
      <c r="D18" s="35">
        <f>D19</f>
        <v>424700</v>
      </c>
      <c r="E18" s="35">
        <f>E19</f>
        <v>207080.47</v>
      </c>
      <c r="F18" s="65">
        <f t="shared" si="0"/>
        <v>159.976507269922</v>
      </c>
      <c r="G18" s="65">
        <f t="shared" si="1"/>
        <v>48.759234753944</v>
      </c>
    </row>
    <row r="19" spans="2:7">
      <c r="B19" s="146" t="s">
        <v>95</v>
      </c>
      <c r="C19" s="35">
        <v>129444.3</v>
      </c>
      <c r="D19" s="35">
        <f>D8</f>
        <v>424700</v>
      </c>
      <c r="E19" s="67">
        <v>207080.47</v>
      </c>
      <c r="F19" s="65">
        <f t="shared" si="0"/>
        <v>159.976507269922</v>
      </c>
      <c r="G19" s="65">
        <f t="shared" si="1"/>
        <v>48.759234753944</v>
      </c>
    </row>
    <row r="20" spans="2:7">
      <c r="B20" s="46" t="s">
        <v>96</v>
      </c>
      <c r="C20" s="35">
        <f>C21</f>
        <v>26519.39</v>
      </c>
      <c r="D20" s="35">
        <f>D21</f>
        <v>57502</v>
      </c>
      <c r="E20" s="35">
        <f>E21</f>
        <v>33478.8</v>
      </c>
      <c r="F20" s="65">
        <f t="shared" si="0"/>
        <v>126.24272277756</v>
      </c>
      <c r="G20" s="65">
        <f t="shared" si="1"/>
        <v>58.22197488783</v>
      </c>
    </row>
    <row r="21" spans="2:7">
      <c r="B21" s="73" t="s">
        <v>97</v>
      </c>
      <c r="C21" s="35">
        <v>26519.39</v>
      </c>
      <c r="D21" s="35">
        <v>57502</v>
      </c>
      <c r="E21" s="67">
        <v>33478.8</v>
      </c>
      <c r="F21" s="65">
        <f t="shared" si="0"/>
        <v>126.24272277756</v>
      </c>
      <c r="G21" s="65">
        <f t="shared" si="1"/>
        <v>58.22197488783</v>
      </c>
    </row>
    <row r="22" spans="2:7">
      <c r="B22" s="31" t="s">
        <v>98</v>
      </c>
      <c r="C22" s="35">
        <f>C23</f>
        <v>1780.2</v>
      </c>
      <c r="D22" s="35">
        <f>D23</f>
        <v>3500</v>
      </c>
      <c r="E22" s="35">
        <f>E12</f>
        <v>431.33</v>
      </c>
      <c r="F22" s="65">
        <f t="shared" si="0"/>
        <v>24.2293000786428</v>
      </c>
      <c r="G22" s="65">
        <f t="shared" si="1"/>
        <v>12.3237142857143</v>
      </c>
    </row>
    <row r="23" spans="2:7">
      <c r="B23" s="71" t="s">
        <v>99</v>
      </c>
      <c r="C23" s="35">
        <v>1780.2</v>
      </c>
      <c r="D23" s="35">
        <f>D11</f>
        <v>3500</v>
      </c>
      <c r="E23" s="67">
        <f>E12</f>
        <v>431.33</v>
      </c>
      <c r="F23" s="65">
        <f t="shared" si="0"/>
        <v>24.2293000786428</v>
      </c>
      <c r="G23" s="65">
        <f t="shared" si="1"/>
        <v>12.3237142857143</v>
      </c>
    </row>
    <row r="24" spans="2:7">
      <c r="B24" s="31" t="s">
        <v>100</v>
      </c>
      <c r="C24" s="35">
        <f>C25</f>
        <v>280.51</v>
      </c>
      <c r="D24" s="35">
        <f>D25</f>
        <v>1500</v>
      </c>
      <c r="E24" s="35">
        <f>E25</f>
        <v>1261.78</v>
      </c>
      <c r="F24" s="65">
        <f t="shared" si="0"/>
        <v>449.816405832234</v>
      </c>
      <c r="G24" s="65">
        <f t="shared" si="1"/>
        <v>84.1186666666667</v>
      </c>
    </row>
    <row r="25" spans="2:7">
      <c r="B25" s="71" t="s">
        <v>101</v>
      </c>
      <c r="C25" s="35">
        <f>' Račun prihoda i rashoda'!G31</f>
        <v>280.51</v>
      </c>
      <c r="D25" s="35">
        <v>1500</v>
      </c>
      <c r="E25" s="67">
        <f>E14</f>
        <v>1261.78</v>
      </c>
      <c r="F25" s="65">
        <f t="shared" si="0"/>
        <v>449.816405832234</v>
      </c>
      <c r="G25" s="65">
        <f t="shared" si="1"/>
        <v>84.1186666666667</v>
      </c>
    </row>
  </sheetData>
  <mergeCells count="1">
    <mergeCell ref="B2:G2"/>
  </mergeCells>
  <pageMargins left="0.7" right="0.7" top="0.75" bottom="0.75" header="0.3" footer="0.3"/>
  <pageSetup paperSize="9" scale="84" fitToHeight="0" orientation="landscape" horizontalDpi="600" vertic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G13"/>
  <sheetViews>
    <sheetView zoomScaleSheetLayoutView="60" workbookViewId="0">
      <selection activeCell="E5" sqref="E5"/>
    </sheetView>
  </sheetViews>
  <sheetFormatPr defaultColWidth="8.88888888888889" defaultRowHeight="14.4" outlineLevelCol="6"/>
  <cols>
    <col min="2" max="2" width="37.712962962963" customWidth="1"/>
    <col min="3" max="5" width="25.287037037037" customWidth="1"/>
    <col min="6" max="7" width="15.712962962963" style="7" customWidth="1"/>
  </cols>
  <sheetData>
    <row r="1" ht="17.4" spans="2:7">
      <c r="B1" s="8"/>
      <c r="C1" s="8"/>
      <c r="D1" s="8"/>
      <c r="E1" s="63"/>
      <c r="F1" s="10"/>
      <c r="G1" s="10"/>
    </row>
    <row r="2" ht="15.75" customHeight="1" spans="2:7">
      <c r="B2" s="11" t="s">
        <v>103</v>
      </c>
      <c r="C2" s="11"/>
      <c r="D2" s="11"/>
      <c r="E2" s="11"/>
      <c r="F2" s="11"/>
      <c r="G2" s="11"/>
    </row>
    <row r="3" ht="17.4" spans="2:7">
      <c r="B3" s="8"/>
      <c r="C3" s="8"/>
      <c r="D3" s="8"/>
      <c r="E3" s="63"/>
      <c r="F3" s="10"/>
      <c r="G3" s="10"/>
    </row>
    <row r="4" ht="26.4" spans="2:7">
      <c r="B4" s="64" t="s">
        <v>4</v>
      </c>
      <c r="C4" s="145" t="str">
        <f>SAŽETAK!G8</f>
        <v>OSTVARENJE/IZVRŠENJE                                                                                                                                        
1.-6.2024. </v>
      </c>
      <c r="D4" s="64" t="str">
        <f>SAŽETAK!H8</f>
        <v>IZVORNI PLAN ILI REBALANS 2025.</v>
      </c>
      <c r="E4" s="145" t="str">
        <f>SAŽETAK!I8</f>
        <v>OSTVARENJE/IZVRŠENJE 
1.-6.2025. </v>
      </c>
      <c r="F4" s="18" t="s">
        <v>8</v>
      </c>
      <c r="G4" s="18" t="s">
        <v>9</v>
      </c>
    </row>
    <row r="5" spans="2:7">
      <c r="B5" s="64">
        <v>1</v>
      </c>
      <c r="C5" s="64">
        <v>2</v>
      </c>
      <c r="D5" s="64">
        <v>3</v>
      </c>
      <c r="E5" s="64">
        <v>5</v>
      </c>
      <c r="F5" s="18" t="s">
        <v>10</v>
      </c>
      <c r="G5" s="18" t="s">
        <v>11</v>
      </c>
    </row>
    <row r="6" ht="15.75" customHeight="1" spans="2:7">
      <c r="B6" s="31" t="s">
        <v>102</v>
      </c>
      <c r="C6" s="35">
        <f>C7</f>
        <v>158024.4</v>
      </c>
      <c r="D6" s="35">
        <f>D7</f>
        <v>487202</v>
      </c>
      <c r="E6" s="35">
        <f>SAŽETAK!I13</f>
        <v>242252.38</v>
      </c>
      <c r="F6" s="65">
        <f>(E6/C6)*100</f>
        <v>153.300616866762</v>
      </c>
      <c r="G6" s="65">
        <f>(E6/D6)*100</f>
        <v>49.7231907914992</v>
      </c>
    </row>
    <row r="7" ht="15.75" customHeight="1" spans="2:7">
      <c r="B7" s="31" t="s">
        <v>104</v>
      </c>
      <c r="C7" s="35">
        <f>C8</f>
        <v>158024.4</v>
      </c>
      <c r="D7" s="35">
        <f>D8</f>
        <v>487202</v>
      </c>
      <c r="E7" s="35">
        <f>SAŽETAK!I13</f>
        <v>242252.38</v>
      </c>
      <c r="F7" s="65">
        <f>(E7/C7)*100</f>
        <v>153.300616866762</v>
      </c>
      <c r="G7" s="65">
        <f>(E7/D7)*100</f>
        <v>49.7231907914992</v>
      </c>
    </row>
    <row r="8" spans="2:7">
      <c r="B8" s="147" t="s">
        <v>105</v>
      </c>
      <c r="C8" s="35">
        <f>'Rashodi i prihodi prema izvoru'!C17</f>
        <v>158024.4</v>
      </c>
      <c r="D8" s="35">
        <f>'Rashodi i prihodi prema izvoru'!D17</f>
        <v>487202</v>
      </c>
      <c r="E8" s="35">
        <f>'Rashodi i prihodi prema izvoru'!E17</f>
        <v>242252.38</v>
      </c>
      <c r="F8" s="65">
        <f>(E8/C8)*100</f>
        <v>153.300616866762</v>
      </c>
      <c r="G8" s="65">
        <f>(E8/D8)*100</f>
        <v>49.7231907914992</v>
      </c>
    </row>
    <row r="9" spans="2:7">
      <c r="B9" s="40"/>
      <c r="C9" s="35"/>
      <c r="D9" s="35"/>
      <c r="E9" s="67"/>
      <c r="F9" s="67"/>
      <c r="G9" s="67"/>
    </row>
    <row r="10" spans="2:7">
      <c r="B10" s="33"/>
      <c r="C10" s="68"/>
      <c r="D10" s="68"/>
      <c r="E10" s="69"/>
      <c r="F10" s="67"/>
      <c r="G10" s="67"/>
    </row>
    <row r="11" spans="2:7">
      <c r="B11" s="31"/>
      <c r="C11" s="68"/>
      <c r="D11" s="68"/>
      <c r="E11" s="70"/>
      <c r="F11" s="67"/>
      <c r="G11" s="67"/>
    </row>
    <row r="12" spans="2:7">
      <c r="B12" s="71"/>
      <c r="C12" s="68"/>
      <c r="D12" s="68"/>
      <c r="E12" s="70"/>
      <c r="F12" s="67"/>
      <c r="G12" s="67"/>
    </row>
    <row r="13" spans="2:7">
      <c r="B13" s="62"/>
      <c r="C13" s="68"/>
      <c r="D13" s="68"/>
      <c r="E13" s="70"/>
      <c r="F13" s="67"/>
      <c r="G13" s="67"/>
    </row>
  </sheetData>
  <mergeCells count="1">
    <mergeCell ref="B2:G2"/>
  </mergeCells>
  <pageMargins left="0.7" right="0.7" top="0.75" bottom="0.75" header="0.3" footer="0.3"/>
  <pageSetup paperSize="9" scale="85" orientation="landscape" horizontalDpi="600" vertic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H78"/>
  <sheetViews>
    <sheetView tabSelected="1" zoomScaleSheetLayoutView="60" topLeftCell="A5" workbookViewId="0">
      <selection activeCell="G57" sqref="G57"/>
    </sheetView>
  </sheetViews>
  <sheetFormatPr defaultColWidth="8.88888888888889" defaultRowHeight="14.4" outlineLevelCol="7"/>
  <cols>
    <col min="2" max="2" width="9.13888888888889" customWidth="1"/>
    <col min="3" max="3" width="8.42592592592593" style="4"/>
    <col min="4" max="4" width="23.4259259259259" customWidth="1"/>
    <col min="5" max="5" width="42.712962962963" customWidth="1"/>
    <col min="6" max="7" width="25.287037037037" style="6" customWidth="1"/>
    <col min="8" max="8" width="15.712962962963" style="7" customWidth="1"/>
  </cols>
  <sheetData>
    <row r="1" ht="17.4" spans="2:8">
      <c r="B1" s="8"/>
      <c r="C1" s="8"/>
      <c r="D1" s="8"/>
      <c r="E1" s="8"/>
      <c r="F1" s="9"/>
      <c r="G1" s="9"/>
      <c r="H1" s="10"/>
    </row>
    <row r="2" ht="18" customHeight="1" spans="2:8">
      <c r="B2" s="11" t="s">
        <v>106</v>
      </c>
      <c r="C2" s="12"/>
      <c r="D2" s="12"/>
      <c r="E2" s="12"/>
      <c r="F2" s="12"/>
      <c r="G2" s="12"/>
      <c r="H2" s="12"/>
    </row>
    <row r="3" ht="17.4" spans="2:8">
      <c r="B3" s="8"/>
      <c r="C3" s="8"/>
      <c r="D3" s="8"/>
      <c r="E3" s="8"/>
      <c r="F3" s="9"/>
      <c r="G3" s="9"/>
      <c r="H3" s="10"/>
    </row>
    <row r="4" ht="15.6" spans="2:8">
      <c r="B4" s="13" t="s">
        <v>107</v>
      </c>
      <c r="C4" s="13"/>
      <c r="D4" s="13"/>
      <c r="E4" s="13"/>
      <c r="F4" s="13"/>
      <c r="G4" s="13"/>
      <c r="H4" s="13"/>
    </row>
    <row r="5" ht="17.4" spans="2:8">
      <c r="B5" s="8"/>
      <c r="C5" s="8"/>
      <c r="D5" s="8"/>
      <c r="E5" s="8"/>
      <c r="F5" s="9"/>
      <c r="G5" s="9"/>
      <c r="H5" s="10"/>
    </row>
    <row r="6" ht="26.4" spans="2:8">
      <c r="B6" s="14" t="s">
        <v>4</v>
      </c>
      <c r="C6" s="15"/>
      <c r="D6" s="15"/>
      <c r="E6" s="16"/>
      <c r="F6" s="17" t="str">
        <f>SAŽETAK!H8</f>
        <v>IZVORNI PLAN ILI REBALANS 2025.</v>
      </c>
      <c r="G6" s="148" t="str">
        <f>SAŽETAK!I8</f>
        <v>OSTVARENJE/IZVRŠENJE 
1.-6.2025. </v>
      </c>
      <c r="H6" s="18" t="s">
        <v>9</v>
      </c>
    </row>
    <row r="7" s="1" customFormat="1" ht="15.75" customHeight="1" spans="2:8">
      <c r="B7" s="19">
        <v>1</v>
      </c>
      <c r="C7" s="20"/>
      <c r="D7" s="20"/>
      <c r="E7" s="21"/>
      <c r="F7" s="22">
        <v>3</v>
      </c>
      <c r="G7" s="22">
        <v>4</v>
      </c>
      <c r="H7" s="23" t="s">
        <v>108</v>
      </c>
    </row>
    <row r="8" s="2" customFormat="1" ht="30" customHeight="1" spans="2:8">
      <c r="B8" s="24">
        <v>101</v>
      </c>
      <c r="C8" s="25"/>
      <c r="D8" s="26"/>
      <c r="E8" s="26" t="s">
        <v>109</v>
      </c>
      <c r="F8" s="27">
        <f>F9+F73</f>
        <v>487200</v>
      </c>
      <c r="G8" s="27">
        <f>G9+G73</f>
        <v>242252.38</v>
      </c>
      <c r="H8" s="28">
        <f t="shared" ref="H8:H71" si="0">(G8/F8)*100</f>
        <v>49.723394909688</v>
      </c>
    </row>
    <row r="9" s="2" customFormat="1" ht="30" customHeight="1" spans="2:8">
      <c r="B9" s="24" t="s">
        <v>110</v>
      </c>
      <c r="C9" s="25"/>
      <c r="D9" s="26"/>
      <c r="E9" s="29" t="s">
        <v>111</v>
      </c>
      <c r="F9" s="30">
        <f>F10+F30+F61+F67</f>
        <v>487200</v>
      </c>
      <c r="G9" s="30">
        <f>G10+G30+G61+G67</f>
        <v>242252.38</v>
      </c>
      <c r="H9" s="28">
        <f t="shared" si="0"/>
        <v>49.723394909688</v>
      </c>
    </row>
    <row r="10" s="3" customFormat="1" ht="15" customHeight="1" spans="2:8">
      <c r="B10" s="31"/>
      <c r="C10" s="31"/>
      <c r="D10" s="31"/>
      <c r="E10" s="149" t="s">
        <v>95</v>
      </c>
      <c r="F10" s="28">
        <f>F11</f>
        <v>424700</v>
      </c>
      <c r="G10" s="28">
        <f>G11</f>
        <v>207080.47</v>
      </c>
      <c r="H10" s="28">
        <f t="shared" si="0"/>
        <v>48.759234753944</v>
      </c>
    </row>
    <row r="11" s="3" customFormat="1" ht="15" customHeight="1" spans="2:8">
      <c r="B11" s="31">
        <v>3</v>
      </c>
      <c r="C11" s="31"/>
      <c r="D11" s="31"/>
      <c r="E11" s="31" t="s">
        <v>50</v>
      </c>
      <c r="F11" s="28">
        <f>F12+F18</f>
        <v>424700</v>
      </c>
      <c r="G11" s="28">
        <f>G12+G18</f>
        <v>207080.47</v>
      </c>
      <c r="H11" s="28">
        <f t="shared" si="0"/>
        <v>48.759234753944</v>
      </c>
    </row>
    <row r="12" s="3" customFormat="1" ht="15" customHeight="1" spans="2:8">
      <c r="B12" s="31"/>
      <c r="C12" s="31">
        <v>31</v>
      </c>
      <c r="D12" s="31"/>
      <c r="E12" s="31" t="s">
        <v>51</v>
      </c>
      <c r="F12" s="28">
        <f>F13+F15+F16</f>
        <v>378200</v>
      </c>
      <c r="G12" s="28">
        <f>G13+G15+G16</f>
        <v>185396.88</v>
      </c>
      <c r="H12" s="28">
        <f t="shared" si="0"/>
        <v>49.0208566895822</v>
      </c>
    </row>
    <row r="13" s="3" customFormat="1" ht="15" customHeight="1" spans="2:8">
      <c r="B13" s="33"/>
      <c r="C13" s="34">
        <v>311</v>
      </c>
      <c r="E13" s="143" t="s">
        <v>52</v>
      </c>
      <c r="F13" s="35">
        <f>F14</f>
        <v>300000</v>
      </c>
      <c r="G13" s="35">
        <f>G14</f>
        <v>150676.05</v>
      </c>
      <c r="H13" s="28">
        <f t="shared" si="0"/>
        <v>50.22535</v>
      </c>
    </row>
    <row r="14" s="3" customFormat="1" ht="15" customHeight="1" spans="2:8">
      <c r="B14" s="33"/>
      <c r="C14" s="34"/>
      <c r="D14" s="33">
        <v>3111</v>
      </c>
      <c r="E14" s="143" t="s">
        <v>53</v>
      </c>
      <c r="F14" s="35">
        <v>300000</v>
      </c>
      <c r="G14" s="36">
        <v>150676.05</v>
      </c>
      <c r="H14" s="28">
        <f t="shared" si="0"/>
        <v>50.22535</v>
      </c>
    </row>
    <row r="15" s="3" customFormat="1" ht="15" customHeight="1" spans="2:8">
      <c r="B15" s="33"/>
      <c r="C15" s="34"/>
      <c r="D15" s="33">
        <v>3121</v>
      </c>
      <c r="E15" s="37" t="s">
        <v>54</v>
      </c>
      <c r="F15" s="35">
        <v>28700</v>
      </c>
      <c r="G15" s="36">
        <v>9859.32</v>
      </c>
      <c r="H15" s="28">
        <f t="shared" si="0"/>
        <v>34.353031358885</v>
      </c>
    </row>
    <row r="16" s="2" customFormat="1" ht="15" customHeight="1" spans="2:8">
      <c r="B16" s="34"/>
      <c r="C16" s="34">
        <v>313</v>
      </c>
      <c r="D16" s="34"/>
      <c r="E16" s="38" t="s">
        <v>55</v>
      </c>
      <c r="F16" s="28">
        <f>F17</f>
        <v>49500</v>
      </c>
      <c r="G16" s="28">
        <f>G17</f>
        <v>24861.51</v>
      </c>
      <c r="H16" s="28">
        <f t="shared" si="0"/>
        <v>50.2252727272727</v>
      </c>
    </row>
    <row r="17" s="3" customFormat="1" ht="15" customHeight="1" spans="2:8">
      <c r="B17" s="33"/>
      <c r="C17" s="34"/>
      <c r="D17" s="33">
        <v>3132</v>
      </c>
      <c r="E17" s="37" t="s">
        <v>56</v>
      </c>
      <c r="F17" s="35">
        <v>49500</v>
      </c>
      <c r="G17" s="36">
        <v>24861.51</v>
      </c>
      <c r="H17" s="28">
        <f t="shared" si="0"/>
        <v>50.2252727272727</v>
      </c>
    </row>
    <row r="18" s="2" customFormat="1" ht="15" customHeight="1" spans="2:8">
      <c r="B18" s="34"/>
      <c r="C18" s="34">
        <v>32</v>
      </c>
      <c r="D18" s="34"/>
      <c r="E18" s="142" t="s">
        <v>57</v>
      </c>
      <c r="F18" s="39">
        <f>F19+F21+F24+F27</f>
        <v>46500</v>
      </c>
      <c r="G18" s="39">
        <f>G19+G21+G24+G27</f>
        <v>21683.59</v>
      </c>
      <c r="H18" s="28">
        <f t="shared" si="0"/>
        <v>46.631376344086</v>
      </c>
    </row>
    <row r="19" s="2" customFormat="1" ht="15" customHeight="1" spans="2:8">
      <c r="B19" s="34"/>
      <c r="C19" s="34">
        <v>321</v>
      </c>
      <c r="D19" s="34"/>
      <c r="E19" s="142" t="s">
        <v>58</v>
      </c>
      <c r="F19" s="39">
        <f>F20</f>
        <v>12000</v>
      </c>
      <c r="G19" s="39">
        <f>G20</f>
        <v>6254.37</v>
      </c>
      <c r="H19" s="28">
        <f t="shared" si="0"/>
        <v>52.11975</v>
      </c>
    </row>
    <row r="20" s="2" customFormat="1" ht="26.25" customHeight="1" spans="2:8">
      <c r="B20" s="34"/>
      <c r="C20" s="34"/>
      <c r="D20" s="40">
        <v>3212</v>
      </c>
      <c r="E20" s="37" t="s">
        <v>60</v>
      </c>
      <c r="F20" s="35">
        <v>12000</v>
      </c>
      <c r="G20" s="36">
        <v>6254.37</v>
      </c>
      <c r="H20" s="28">
        <f t="shared" si="0"/>
        <v>52.11975</v>
      </c>
    </row>
    <row r="21" s="2" customFormat="1" ht="15" customHeight="1" spans="2:8">
      <c r="B21" s="34"/>
      <c r="C21" s="34">
        <v>322</v>
      </c>
      <c r="D21" s="40"/>
      <c r="E21" s="38" t="s">
        <v>62</v>
      </c>
      <c r="F21" s="39">
        <f>F22+F23</f>
        <v>21935</v>
      </c>
      <c r="G21" s="39">
        <f>G22+G23</f>
        <v>7437.02</v>
      </c>
      <c r="H21" s="28">
        <f t="shared" si="0"/>
        <v>33.9048096649191</v>
      </c>
    </row>
    <row r="22" s="2" customFormat="1" ht="15" customHeight="1" spans="2:8">
      <c r="B22" s="41"/>
      <c r="C22" s="41"/>
      <c r="D22" s="40">
        <v>3222</v>
      </c>
      <c r="E22" s="37" t="s">
        <v>112</v>
      </c>
      <c r="F22" s="36">
        <v>3935</v>
      </c>
      <c r="G22" s="36">
        <v>0</v>
      </c>
      <c r="H22" s="28">
        <f t="shared" si="0"/>
        <v>0</v>
      </c>
    </row>
    <row r="23" s="2" customFormat="1" ht="14.25" customHeight="1" spans="2:8">
      <c r="B23" s="41"/>
      <c r="C23" s="41"/>
      <c r="D23" s="42">
        <v>3223</v>
      </c>
      <c r="E23" s="42" t="s">
        <v>65</v>
      </c>
      <c r="F23" s="43">
        <v>18000</v>
      </c>
      <c r="G23" s="43">
        <v>7437.02</v>
      </c>
      <c r="H23" s="28">
        <f t="shared" si="0"/>
        <v>41.3167777777778</v>
      </c>
    </row>
    <row r="24" s="2" customFormat="1" ht="14.25" customHeight="1" spans="2:8">
      <c r="B24" s="41"/>
      <c r="C24" s="41">
        <v>323</v>
      </c>
      <c r="D24" s="44"/>
      <c r="E24" s="44" t="s">
        <v>69</v>
      </c>
      <c r="F24" s="45">
        <f>F25+F26</f>
        <v>9065</v>
      </c>
      <c r="G24" s="45">
        <f>G25+G26</f>
        <v>4583.6</v>
      </c>
      <c r="H24" s="28">
        <f t="shared" si="0"/>
        <v>50.5637065637066</v>
      </c>
    </row>
    <row r="25" s="2" customFormat="1" ht="14.25" customHeight="1" spans="2:8">
      <c r="B25" s="41"/>
      <c r="C25" s="41"/>
      <c r="D25" s="42">
        <v>3237</v>
      </c>
      <c r="E25" s="42" t="s">
        <v>76</v>
      </c>
      <c r="F25" s="43">
        <v>7565</v>
      </c>
      <c r="G25" s="43">
        <v>3814.3</v>
      </c>
      <c r="H25" s="28">
        <f t="shared" si="0"/>
        <v>50.4203569068077</v>
      </c>
    </row>
    <row r="26" s="2" customFormat="1" ht="14.25" customHeight="1" spans="2:8">
      <c r="B26" s="41"/>
      <c r="C26" s="41"/>
      <c r="D26" s="42">
        <v>3238</v>
      </c>
      <c r="E26" s="42" t="s">
        <v>77</v>
      </c>
      <c r="F26" s="43">
        <v>1500</v>
      </c>
      <c r="G26" s="43">
        <v>769.3</v>
      </c>
      <c r="H26" s="28">
        <f t="shared" si="0"/>
        <v>51.2866666666667</v>
      </c>
    </row>
    <row r="27" s="2" customFormat="1" ht="17.25" customHeight="1" spans="2:8">
      <c r="B27" s="34"/>
      <c r="C27" s="34">
        <v>329</v>
      </c>
      <c r="D27" s="40"/>
      <c r="E27" s="38" t="s">
        <v>79</v>
      </c>
      <c r="F27" s="39">
        <f>F28</f>
        <v>3500</v>
      </c>
      <c r="G27" s="39">
        <f>G28</f>
        <v>3408.6</v>
      </c>
      <c r="H27" s="28">
        <f t="shared" si="0"/>
        <v>97.3885714285714</v>
      </c>
    </row>
    <row r="28" s="3" customFormat="1" ht="15" customHeight="1" spans="2:8">
      <c r="B28" s="33"/>
      <c r="C28" s="34"/>
      <c r="D28" s="40">
        <v>3292</v>
      </c>
      <c r="E28" s="37" t="s">
        <v>80</v>
      </c>
      <c r="F28" s="35">
        <v>3500</v>
      </c>
      <c r="G28" s="36">
        <v>3408.6</v>
      </c>
      <c r="H28" s="28">
        <f t="shared" si="0"/>
        <v>97.3885714285714</v>
      </c>
    </row>
    <row r="29" s="3" customFormat="1" ht="15" customHeight="1" spans="2:8">
      <c r="B29" s="33"/>
      <c r="C29" s="34"/>
      <c r="D29" s="33"/>
      <c r="E29" s="37"/>
      <c r="F29" s="35"/>
      <c r="G29" s="36"/>
      <c r="H29" s="28"/>
    </row>
    <row r="30" s="2" customFormat="1" ht="15" customHeight="1" spans="2:8">
      <c r="B30" s="34"/>
      <c r="C30" s="34"/>
      <c r="D30" s="34"/>
      <c r="E30" s="46" t="s">
        <v>97</v>
      </c>
      <c r="F30" s="39">
        <f>F31</f>
        <v>57500</v>
      </c>
      <c r="G30" s="39">
        <f>G31</f>
        <v>33478.8</v>
      </c>
      <c r="H30" s="28">
        <f t="shared" si="0"/>
        <v>58.224</v>
      </c>
    </row>
    <row r="31" s="3" customFormat="1" ht="15" customHeight="1" spans="2:8">
      <c r="B31" s="31">
        <v>3</v>
      </c>
      <c r="C31" s="31"/>
      <c r="D31" s="31"/>
      <c r="E31" s="31" t="s">
        <v>50</v>
      </c>
      <c r="F31" s="36">
        <f>F32+F57</f>
        <v>57500</v>
      </c>
      <c r="G31" s="36">
        <f>G32+G57</f>
        <v>33478.8</v>
      </c>
      <c r="H31" s="28">
        <f t="shared" si="0"/>
        <v>58.224</v>
      </c>
    </row>
    <row r="32" s="3" customFormat="1" ht="15" customHeight="1" spans="2:8">
      <c r="B32" s="34"/>
      <c r="C32" s="34">
        <v>32</v>
      </c>
      <c r="D32" s="47"/>
      <c r="E32" s="142" t="s">
        <v>57</v>
      </c>
      <c r="F32" s="28">
        <f>F33+F36+F43+F52</f>
        <v>56900</v>
      </c>
      <c r="G32" s="28">
        <f>G33+G36+G43+G52</f>
        <v>33152.19</v>
      </c>
      <c r="H32" s="28">
        <f t="shared" si="0"/>
        <v>58.2639543057997</v>
      </c>
    </row>
    <row r="33" s="2" customFormat="1" ht="15" customHeight="1" spans="2:8">
      <c r="B33" s="34"/>
      <c r="C33" s="34">
        <v>321</v>
      </c>
      <c r="E33" s="142" t="s">
        <v>58</v>
      </c>
      <c r="F33" s="28">
        <f>F34+F35</f>
        <v>2700</v>
      </c>
      <c r="G33" s="28">
        <f>G34+G35</f>
        <v>1367.38</v>
      </c>
      <c r="H33" s="28">
        <f t="shared" si="0"/>
        <v>50.6437037037037</v>
      </c>
    </row>
    <row r="34" spans="2:8">
      <c r="B34" s="33"/>
      <c r="C34" s="34"/>
      <c r="D34" s="33">
        <v>3211</v>
      </c>
      <c r="E34" s="144" t="s">
        <v>59</v>
      </c>
      <c r="F34" s="35">
        <v>1700</v>
      </c>
      <c r="G34" s="36">
        <v>747.38</v>
      </c>
      <c r="H34" s="28">
        <f t="shared" si="0"/>
        <v>43.9635294117647</v>
      </c>
    </row>
    <row r="35" spans="2:8">
      <c r="B35" s="33"/>
      <c r="C35" s="34"/>
      <c r="D35" s="40">
        <v>3213</v>
      </c>
      <c r="E35" s="37" t="s">
        <v>61</v>
      </c>
      <c r="F35" s="35">
        <v>1000</v>
      </c>
      <c r="G35" s="36">
        <v>620</v>
      </c>
      <c r="H35" s="28">
        <f t="shared" si="0"/>
        <v>62</v>
      </c>
    </row>
    <row r="36" s="4" customFormat="1" spans="2:8">
      <c r="B36" s="34"/>
      <c r="C36" s="34">
        <v>322</v>
      </c>
      <c r="D36" s="47"/>
      <c r="E36" s="38" t="s">
        <v>62</v>
      </c>
      <c r="F36" s="28">
        <f>F37+F38+F39+F40+F41+F42</f>
        <v>38519</v>
      </c>
      <c r="G36" s="28">
        <f>G37+G38+G39+G40+G41+G42</f>
        <v>22877.14</v>
      </c>
      <c r="H36" s="28">
        <f t="shared" si="0"/>
        <v>59.3918326020925</v>
      </c>
    </row>
    <row r="37" spans="2:8">
      <c r="B37" s="33"/>
      <c r="C37" s="34"/>
      <c r="D37" s="40">
        <v>3221</v>
      </c>
      <c r="E37" s="37" t="s">
        <v>63</v>
      </c>
      <c r="F37" s="35">
        <v>15700</v>
      </c>
      <c r="G37" s="36">
        <v>9925.8</v>
      </c>
      <c r="H37" s="28">
        <f t="shared" si="0"/>
        <v>63.2216560509554</v>
      </c>
    </row>
    <row r="38" spans="2:8">
      <c r="B38" s="33"/>
      <c r="C38" s="34"/>
      <c r="D38" s="40">
        <v>3222</v>
      </c>
      <c r="E38" s="37" t="s">
        <v>64</v>
      </c>
      <c r="F38" s="35">
        <v>20065</v>
      </c>
      <c r="G38" s="36">
        <v>12065.39</v>
      </c>
      <c r="H38" s="28">
        <f t="shared" si="0"/>
        <v>60.131522551707</v>
      </c>
    </row>
    <row r="39" spans="2:8">
      <c r="B39" s="33"/>
      <c r="C39" s="34"/>
      <c r="D39" s="40">
        <v>3223</v>
      </c>
      <c r="E39" s="37" t="s">
        <v>65</v>
      </c>
      <c r="F39" s="35">
        <v>0</v>
      </c>
      <c r="G39" s="36">
        <v>0</v>
      </c>
      <c r="H39" s="28"/>
    </row>
    <row r="40" ht="26.4" spans="2:8">
      <c r="B40" s="33"/>
      <c r="C40" s="34"/>
      <c r="D40" s="40">
        <v>3224</v>
      </c>
      <c r="E40" s="37" t="s">
        <v>66</v>
      </c>
      <c r="F40" s="35">
        <v>300</v>
      </c>
      <c r="G40" s="36">
        <v>0</v>
      </c>
      <c r="H40" s="28">
        <f t="shared" si="0"/>
        <v>0</v>
      </c>
    </row>
    <row r="41" spans="2:8">
      <c r="B41" s="33"/>
      <c r="C41" s="34"/>
      <c r="D41" s="40">
        <v>3225</v>
      </c>
      <c r="E41" s="37" t="s">
        <v>67</v>
      </c>
      <c r="F41" s="35">
        <v>1000</v>
      </c>
      <c r="G41" s="36">
        <v>541.36</v>
      </c>
      <c r="H41" s="28">
        <f t="shared" si="0"/>
        <v>54.136</v>
      </c>
    </row>
    <row r="42" spans="2:8">
      <c r="B42" s="33"/>
      <c r="C42" s="34"/>
      <c r="D42" s="40">
        <v>3227</v>
      </c>
      <c r="E42" s="37" t="s">
        <v>68</v>
      </c>
      <c r="F42" s="35">
        <v>1454</v>
      </c>
      <c r="G42" s="36">
        <v>344.59</v>
      </c>
      <c r="H42" s="28">
        <f t="shared" si="0"/>
        <v>23.6994497936726</v>
      </c>
    </row>
    <row r="43" s="4" customFormat="1" spans="2:8">
      <c r="B43" s="34"/>
      <c r="C43" s="34">
        <v>323</v>
      </c>
      <c r="D43" s="47"/>
      <c r="E43" s="38" t="s">
        <v>69</v>
      </c>
      <c r="F43" s="28">
        <f>F44+F45+F46+F47+F48+F49+F50+F51</f>
        <v>14510</v>
      </c>
      <c r="G43" s="28">
        <f>G44+G45+G46+G47+G48+G49+G50+G51</f>
        <v>8616.67</v>
      </c>
      <c r="H43" s="28">
        <f t="shared" si="0"/>
        <v>59.384355616816</v>
      </c>
    </row>
    <row r="44" spans="2:8">
      <c r="B44" s="33"/>
      <c r="C44" s="34"/>
      <c r="D44" s="40">
        <v>3231</v>
      </c>
      <c r="E44" s="37" t="s">
        <v>70</v>
      </c>
      <c r="F44" s="35">
        <v>2560</v>
      </c>
      <c r="G44" s="36">
        <v>1196.88</v>
      </c>
      <c r="H44" s="28">
        <f t="shared" si="0"/>
        <v>46.753125</v>
      </c>
    </row>
    <row r="45" spans="2:8">
      <c r="B45" s="33"/>
      <c r="C45" s="34"/>
      <c r="D45" s="40">
        <v>3232</v>
      </c>
      <c r="E45" s="37" t="s">
        <v>71</v>
      </c>
      <c r="F45" s="35">
        <v>4000</v>
      </c>
      <c r="G45" s="36">
        <v>2083</v>
      </c>
      <c r="H45" s="28">
        <f t="shared" si="0"/>
        <v>52.075</v>
      </c>
    </row>
    <row r="46" spans="2:8">
      <c r="B46" s="33"/>
      <c r="C46" s="34"/>
      <c r="D46" s="40">
        <v>3233</v>
      </c>
      <c r="E46" s="37" t="s">
        <v>72</v>
      </c>
      <c r="F46" s="35">
        <v>200</v>
      </c>
      <c r="G46" s="36">
        <v>0</v>
      </c>
      <c r="H46" s="28">
        <f t="shared" si="0"/>
        <v>0</v>
      </c>
    </row>
    <row r="47" spans="2:8">
      <c r="B47" s="33"/>
      <c r="C47" s="34"/>
      <c r="D47" s="40">
        <v>3234</v>
      </c>
      <c r="E47" s="37" t="s">
        <v>73</v>
      </c>
      <c r="F47" s="35">
        <v>2400</v>
      </c>
      <c r="G47" s="36">
        <v>1590.74</v>
      </c>
      <c r="H47" s="28">
        <f t="shared" si="0"/>
        <v>66.2808333333333</v>
      </c>
    </row>
    <row r="48" spans="2:8">
      <c r="B48" s="33"/>
      <c r="C48" s="34"/>
      <c r="D48" s="40">
        <v>3235</v>
      </c>
      <c r="E48" s="37" t="s">
        <v>74</v>
      </c>
      <c r="F48" s="35">
        <v>950</v>
      </c>
      <c r="G48" s="36">
        <v>751.99</v>
      </c>
      <c r="H48" s="28">
        <f t="shared" si="0"/>
        <v>79.1568421052632</v>
      </c>
    </row>
    <row r="49" spans="2:8">
      <c r="B49" s="33"/>
      <c r="C49" s="34"/>
      <c r="D49" s="40">
        <v>3236</v>
      </c>
      <c r="E49" s="37" t="s">
        <v>75</v>
      </c>
      <c r="F49" s="35">
        <v>1700</v>
      </c>
      <c r="G49" s="36">
        <v>721.4</v>
      </c>
      <c r="H49" s="28">
        <f t="shared" si="0"/>
        <v>42.4352941176471</v>
      </c>
    </row>
    <row r="50" spans="2:8">
      <c r="B50" s="33"/>
      <c r="C50" s="34"/>
      <c r="D50" s="40">
        <v>3237</v>
      </c>
      <c r="E50" s="37" t="s">
        <v>76</v>
      </c>
      <c r="F50" s="35">
        <v>1500</v>
      </c>
      <c r="G50" s="36">
        <v>1394.34</v>
      </c>
      <c r="H50" s="28">
        <f t="shared" si="0"/>
        <v>92.956</v>
      </c>
    </row>
    <row r="51" spans="2:8">
      <c r="B51" s="33"/>
      <c r="C51" s="34"/>
      <c r="D51" s="40">
        <v>3239</v>
      </c>
      <c r="E51" s="37" t="s">
        <v>78</v>
      </c>
      <c r="F51" s="35">
        <v>1200</v>
      </c>
      <c r="G51" s="36">
        <v>878.32</v>
      </c>
      <c r="H51" s="28">
        <f t="shared" si="0"/>
        <v>73.1933333333333</v>
      </c>
    </row>
    <row r="52" s="4" customFormat="1" spans="2:8">
      <c r="B52" s="34"/>
      <c r="C52" s="34">
        <v>329</v>
      </c>
      <c r="D52" s="47"/>
      <c r="E52" s="38" t="s">
        <v>79</v>
      </c>
      <c r="F52" s="28">
        <f>F55+F53+F54+F56</f>
        <v>1171</v>
      </c>
      <c r="G52" s="28">
        <f>G55+G53+G54+G56</f>
        <v>291</v>
      </c>
      <c r="H52" s="28">
        <f t="shared" si="0"/>
        <v>24.8505550811272</v>
      </c>
    </row>
    <row r="53" spans="2:8">
      <c r="B53" s="33"/>
      <c r="C53" s="34"/>
      <c r="D53" s="40">
        <v>3293</v>
      </c>
      <c r="E53" s="37" t="s">
        <v>81</v>
      </c>
      <c r="F53" s="35">
        <v>400</v>
      </c>
      <c r="G53" s="36">
        <v>0</v>
      </c>
      <c r="H53" s="28">
        <f t="shared" si="0"/>
        <v>0</v>
      </c>
    </row>
    <row r="54" spans="2:8">
      <c r="B54" s="33"/>
      <c r="C54" s="34"/>
      <c r="D54" s="40">
        <v>3294</v>
      </c>
      <c r="E54" s="37" t="s">
        <v>82</v>
      </c>
      <c r="F54" s="35">
        <v>30</v>
      </c>
      <c r="G54" s="36">
        <v>0</v>
      </c>
      <c r="H54" s="28">
        <f t="shared" si="0"/>
        <v>0</v>
      </c>
    </row>
    <row r="55" spans="2:8">
      <c r="B55" s="33"/>
      <c r="C55" s="34"/>
      <c r="D55" s="40">
        <v>3295</v>
      </c>
      <c r="E55" s="49" t="s">
        <v>83</v>
      </c>
      <c r="F55" s="35">
        <v>450</v>
      </c>
      <c r="G55" s="36">
        <v>0</v>
      </c>
      <c r="H55" s="28">
        <f t="shared" si="0"/>
        <v>0</v>
      </c>
    </row>
    <row r="56" spans="2:8">
      <c r="B56" s="50"/>
      <c r="C56" s="51"/>
      <c r="D56" s="52">
        <v>3299</v>
      </c>
      <c r="E56" s="50" t="s">
        <v>84</v>
      </c>
      <c r="F56" s="36">
        <v>291</v>
      </c>
      <c r="G56" s="36">
        <v>291</v>
      </c>
      <c r="H56" s="28">
        <f t="shared" si="0"/>
        <v>100</v>
      </c>
    </row>
    <row r="57" spans="2:8">
      <c r="B57" s="34"/>
      <c r="C57" s="34">
        <v>34</v>
      </c>
      <c r="D57" s="47"/>
      <c r="E57" s="38" t="s">
        <v>85</v>
      </c>
      <c r="F57" s="28">
        <f>F58</f>
        <v>600</v>
      </c>
      <c r="G57" s="28">
        <f>G58</f>
        <v>326.61</v>
      </c>
      <c r="H57" s="28">
        <f t="shared" si="0"/>
        <v>54.435</v>
      </c>
    </row>
    <row r="58" s="4" customFormat="1" spans="2:8">
      <c r="B58" s="34"/>
      <c r="C58" s="47">
        <v>343</v>
      </c>
      <c r="E58" s="38" t="s">
        <v>86</v>
      </c>
      <c r="F58" s="28">
        <f>F59</f>
        <v>600</v>
      </c>
      <c r="G58" s="28">
        <f>G59</f>
        <v>326.61</v>
      </c>
      <c r="H58" s="28">
        <f t="shared" si="0"/>
        <v>54.435</v>
      </c>
    </row>
    <row r="59" spans="2:8">
      <c r="B59" s="33"/>
      <c r="C59" s="34"/>
      <c r="D59" s="40">
        <v>3431</v>
      </c>
      <c r="E59" s="37" t="s">
        <v>87</v>
      </c>
      <c r="F59" s="35">
        <v>600</v>
      </c>
      <c r="G59" s="36">
        <v>326.61</v>
      </c>
      <c r="H59" s="28">
        <f t="shared" si="0"/>
        <v>54.435</v>
      </c>
    </row>
    <row r="60" spans="2:8">
      <c r="B60" s="33"/>
      <c r="C60" s="34"/>
      <c r="D60" s="40"/>
      <c r="E60" s="37"/>
      <c r="F60" s="35"/>
      <c r="G60" s="36"/>
      <c r="H60" s="28"/>
    </row>
    <row r="61" spans="2:8">
      <c r="B61" s="34"/>
      <c r="C61" s="34"/>
      <c r="D61" s="47"/>
      <c r="E61" s="53" t="s">
        <v>99</v>
      </c>
      <c r="F61" s="28">
        <f>F65</f>
        <v>3500</v>
      </c>
      <c r="G61" s="28">
        <f>G65</f>
        <v>431.33</v>
      </c>
      <c r="H61" s="28">
        <f t="shared" si="0"/>
        <v>12.3237142857143</v>
      </c>
    </row>
    <row r="62" spans="2:8">
      <c r="B62" s="34">
        <v>3</v>
      </c>
      <c r="C62" s="34"/>
      <c r="D62" s="47"/>
      <c r="E62" s="31" t="s">
        <v>50</v>
      </c>
      <c r="F62" s="39">
        <f>F65</f>
        <v>3500</v>
      </c>
      <c r="G62" s="39">
        <f>G65</f>
        <v>431.33</v>
      </c>
      <c r="H62" s="28">
        <f t="shared" si="0"/>
        <v>12.3237142857143</v>
      </c>
    </row>
    <row r="63" s="4" customFormat="1" spans="2:8">
      <c r="B63" s="34"/>
      <c r="C63" s="34">
        <v>32</v>
      </c>
      <c r="D63" s="47"/>
      <c r="E63" s="54" t="s">
        <v>57</v>
      </c>
      <c r="F63" s="28">
        <f>F65</f>
        <v>3500</v>
      </c>
      <c r="G63" s="28">
        <f>G65</f>
        <v>431.33</v>
      </c>
      <c r="H63" s="28">
        <f t="shared" si="0"/>
        <v>12.3237142857143</v>
      </c>
    </row>
    <row r="64" s="4" customFormat="1" spans="2:8">
      <c r="B64" s="34"/>
      <c r="C64" s="34">
        <v>322</v>
      </c>
      <c r="D64" s="47"/>
      <c r="E64" s="38" t="s">
        <v>62</v>
      </c>
      <c r="F64" s="39">
        <f>F65</f>
        <v>3500</v>
      </c>
      <c r="G64" s="39">
        <f>G65</f>
        <v>431.33</v>
      </c>
      <c r="H64" s="28">
        <f t="shared" si="0"/>
        <v>12.3237142857143</v>
      </c>
    </row>
    <row r="65" spans="2:8">
      <c r="B65" s="33"/>
      <c r="C65" s="34"/>
      <c r="D65" s="40">
        <v>3221</v>
      </c>
      <c r="E65" s="37" t="s">
        <v>63</v>
      </c>
      <c r="F65" s="35">
        <v>3500</v>
      </c>
      <c r="G65" s="36">
        <v>431.33</v>
      </c>
      <c r="H65" s="28">
        <f t="shared" si="0"/>
        <v>12.3237142857143</v>
      </c>
    </row>
    <row r="66" spans="2:8">
      <c r="B66" s="34"/>
      <c r="C66" s="34"/>
      <c r="D66" s="47"/>
      <c r="E66" s="53"/>
      <c r="F66" s="28"/>
      <c r="G66" s="28"/>
      <c r="H66" s="28"/>
    </row>
    <row r="67" spans="2:8">
      <c r="B67" s="34"/>
      <c r="C67" s="34"/>
      <c r="D67" s="47"/>
      <c r="E67" s="31" t="s">
        <v>101</v>
      </c>
      <c r="F67" s="28">
        <f>F71</f>
        <v>1500</v>
      </c>
      <c r="G67" s="28">
        <f>G71</f>
        <v>1261.78</v>
      </c>
      <c r="H67" s="28">
        <f t="shared" si="0"/>
        <v>84.1186666666667</v>
      </c>
    </row>
    <row r="68" s="4" customFormat="1" spans="2:8">
      <c r="B68" s="34">
        <v>3</v>
      </c>
      <c r="C68" s="34"/>
      <c r="D68" s="47"/>
      <c r="E68" s="54" t="s">
        <v>50</v>
      </c>
      <c r="F68" s="28">
        <f>F71</f>
        <v>1500</v>
      </c>
      <c r="G68" s="28">
        <f>G71</f>
        <v>1261.78</v>
      </c>
      <c r="H68" s="28">
        <f t="shared" si="0"/>
        <v>84.1186666666667</v>
      </c>
    </row>
    <row r="69" s="4" customFormat="1" spans="2:8">
      <c r="B69" s="34"/>
      <c r="C69" s="34">
        <v>32</v>
      </c>
      <c r="D69" s="47"/>
      <c r="E69" s="38" t="s">
        <v>57</v>
      </c>
      <c r="F69" s="55">
        <f>F70</f>
        <v>1500</v>
      </c>
      <c r="G69" s="55">
        <f>G70</f>
        <v>1261.78</v>
      </c>
      <c r="H69" s="28">
        <f t="shared" si="0"/>
        <v>84.1186666666667</v>
      </c>
    </row>
    <row r="70" s="4" customFormat="1" spans="2:8">
      <c r="B70" s="34"/>
      <c r="C70" s="34">
        <v>322</v>
      </c>
      <c r="D70" s="47"/>
      <c r="E70" s="142" t="s">
        <v>62</v>
      </c>
      <c r="F70" s="39">
        <f>F71</f>
        <v>1500</v>
      </c>
      <c r="G70" s="39">
        <f>G71</f>
        <v>1261.78</v>
      </c>
      <c r="H70" s="28">
        <f t="shared" si="0"/>
        <v>84.1186666666667</v>
      </c>
    </row>
    <row r="71" s="5" customFormat="1" ht="18" customHeight="1" spans="2:8">
      <c r="B71" s="56"/>
      <c r="C71" s="57"/>
      <c r="D71" s="56">
        <v>3221</v>
      </c>
      <c r="E71" s="58" t="s">
        <v>63</v>
      </c>
      <c r="F71" s="59">
        <v>1500</v>
      </c>
      <c r="G71" s="59">
        <v>1261.78</v>
      </c>
      <c r="H71" s="28">
        <f t="shared" si="0"/>
        <v>84.1186666666667</v>
      </c>
    </row>
    <row r="72" s="5" customFormat="1" ht="18" customHeight="1" spans="2:8">
      <c r="B72" s="56"/>
      <c r="C72" s="57"/>
      <c r="D72" s="56"/>
      <c r="E72" s="58"/>
      <c r="F72" s="59"/>
      <c r="G72" s="59"/>
      <c r="H72" s="35"/>
    </row>
    <row r="73" s="4" customFormat="1" ht="27.75" customHeight="1" spans="2:8">
      <c r="B73" s="57"/>
      <c r="C73" s="57"/>
      <c r="D73" s="57"/>
      <c r="E73" s="29"/>
      <c r="F73" s="30"/>
      <c r="G73" s="30"/>
      <c r="H73" s="28"/>
    </row>
    <row r="74" spans="2:8">
      <c r="B74" s="34"/>
      <c r="C74" s="34"/>
      <c r="D74" s="47"/>
      <c r="E74" s="32"/>
      <c r="F74" s="39"/>
      <c r="G74" s="39"/>
      <c r="H74" s="28"/>
    </row>
    <row r="75" spans="2:8">
      <c r="B75" s="34"/>
      <c r="C75" s="60"/>
      <c r="D75" s="60"/>
      <c r="E75" s="4"/>
      <c r="F75" s="28"/>
      <c r="G75" s="28"/>
      <c r="H75" s="28"/>
    </row>
    <row r="76" spans="2:8">
      <c r="B76" s="31"/>
      <c r="C76" s="31"/>
      <c r="D76" s="31"/>
      <c r="E76" s="61"/>
      <c r="F76" s="28"/>
      <c r="G76" s="28"/>
      <c r="H76" s="28"/>
    </row>
    <row r="77" spans="2:8">
      <c r="B77" s="62"/>
      <c r="C77" s="34"/>
      <c r="E77" s="33"/>
      <c r="F77" s="35"/>
      <c r="G77" s="35"/>
      <c r="H77" s="28"/>
    </row>
    <row r="78" spans="2:8">
      <c r="B78" s="62"/>
      <c r="C78" s="31"/>
      <c r="D78" s="33"/>
      <c r="E78" s="33"/>
      <c r="F78" s="35"/>
      <c r="G78" s="35"/>
      <c r="H78" s="28"/>
    </row>
  </sheetData>
  <mergeCells count="6">
    <mergeCell ref="B2:H2"/>
    <mergeCell ref="B4:H4"/>
    <mergeCell ref="B6:E6"/>
    <mergeCell ref="B7:E7"/>
    <mergeCell ref="B8:D8"/>
    <mergeCell ref="B9:D9"/>
  </mergeCells>
  <pageMargins left="0.7" right="0.7" top="0.75" bottom="0.75" header="0.3" footer="0.3"/>
  <pageSetup paperSize="9" scale="82" fitToHeight="0" orientation="landscape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SAŽETAK</vt:lpstr>
      <vt:lpstr> Račun prihoda i rashoda</vt:lpstr>
      <vt:lpstr>Rashodi i prihodi prema izvoru</vt:lpstr>
      <vt:lpstr>Rashodi prema funkcijskoj k </vt:lpstr>
      <vt:lpstr>Programska klasifikacija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D.v. CVRČAK Posedarje</cp:lastModifiedBy>
  <dcterms:created xsi:type="dcterms:W3CDTF">2022-08-12T12:51:27Z</dcterms:created>
  <cp:lastPrinted>2025-07-10T08:33:12Z</cp:lastPrinted>
  <dcterms:modified xsi:type="dcterms:W3CDTF">2025-11-07T06:40:58Z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Prilog - Tablica za izradu financijskog plana PK JLP(R)S.xlsx</vt:lpwstr>
  </property>
  <property fmtid="{D5CDD505-2E9C-101B-9397-08002B2CF9AE}" pid="3" name="ICV">
    <vt:lpwstr>6D2537D2AF504C1EA6EF7B1FA6418BD9_13</vt:lpwstr>
  </property>
  <property fmtid="{D5CDD505-2E9C-101B-9397-08002B2CF9AE}" pid="4" name="KSOProductBuildVer">
    <vt:lpwstr>1033-12.2.0.22549</vt:lpwstr>
  </property>
</Properties>
</file>