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3688C2D5-201F-4786-89C4-30F01DD48F21}" xr6:coauthVersionLast="43" xr6:coauthVersionMax="43" xr10:uidLastSave="{00000000-0000-0000-0000-000000000000}"/>
  <bookViews>
    <workbookView xWindow="-120" yWindow="-120" windowWidth="20730" windowHeight="11160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Programska klasifikacija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7" l="1"/>
  <c r="H14" i="7"/>
  <c r="H16" i="7"/>
  <c r="H18" i="7"/>
  <c r="H21" i="7"/>
  <c r="H22" i="7"/>
  <c r="H24" i="7"/>
  <c r="H25" i="7"/>
  <c r="H27" i="7"/>
  <c r="H28" i="7"/>
  <c r="H29" i="7"/>
  <c r="H30" i="7"/>
  <c r="H36" i="7"/>
  <c r="H37" i="7"/>
  <c r="H39" i="7"/>
  <c r="H40" i="7"/>
  <c r="H41" i="7"/>
  <c r="H42" i="7"/>
  <c r="H43" i="7"/>
  <c r="H44" i="7"/>
  <c r="H46" i="7"/>
  <c r="H47" i="7"/>
  <c r="H48" i="7"/>
  <c r="H49" i="7"/>
  <c r="H50" i="7"/>
  <c r="H51" i="7"/>
  <c r="H52" i="7"/>
  <c r="H53" i="7"/>
  <c r="H55" i="7"/>
  <c r="H56" i="7"/>
  <c r="H57" i="7"/>
  <c r="H58" i="7"/>
  <c r="H61" i="7"/>
  <c r="H67" i="7"/>
  <c r="H73" i="7"/>
  <c r="H80" i="7"/>
  <c r="F72" i="7"/>
  <c r="F71" i="7" s="1"/>
  <c r="F70" i="7" s="1"/>
  <c r="F69" i="7" s="1"/>
  <c r="G72" i="7"/>
  <c r="G71" i="7" s="1"/>
  <c r="F66" i="7"/>
  <c r="F65" i="7" s="1"/>
  <c r="F64" i="7" s="1"/>
  <c r="F63" i="7" s="1"/>
  <c r="G66" i="7"/>
  <c r="G65" i="7" s="1"/>
  <c r="G54" i="7"/>
  <c r="H54" i="7" s="1"/>
  <c r="F54" i="7"/>
  <c r="F79" i="7"/>
  <c r="G26" i="7"/>
  <c r="H26" i="7" s="1"/>
  <c r="F26" i="7"/>
  <c r="G23" i="7"/>
  <c r="H23" i="7" s="1"/>
  <c r="F23" i="7"/>
  <c r="G20" i="7"/>
  <c r="G19" i="7" s="1"/>
  <c r="H19" i="7" s="1"/>
  <c r="F20" i="7"/>
  <c r="F19" i="7" s="1"/>
  <c r="F29" i="7"/>
  <c r="G29" i="7"/>
  <c r="F35" i="7"/>
  <c r="F34" i="7" s="1"/>
  <c r="F33" i="7" s="1"/>
  <c r="F32" i="7" s="1"/>
  <c r="G35" i="7"/>
  <c r="H35" i="7" s="1"/>
  <c r="F15" i="7"/>
  <c r="F13" i="7"/>
  <c r="E20" i="8"/>
  <c r="F20" i="8" s="1"/>
  <c r="H31" i="3"/>
  <c r="H30" i="3" s="1"/>
  <c r="H29" i="3" s="1"/>
  <c r="I31" i="3"/>
  <c r="I30" i="3"/>
  <c r="J30" i="3" s="1"/>
  <c r="H22" i="3"/>
  <c r="I22" i="3"/>
  <c r="G22" i="3"/>
  <c r="H21" i="3"/>
  <c r="H19" i="3"/>
  <c r="H18" i="3" s="1"/>
  <c r="H16" i="3"/>
  <c r="H15" i="3"/>
  <c r="H13" i="3"/>
  <c r="H12" i="3" s="1"/>
  <c r="H79" i="3"/>
  <c r="I75" i="3"/>
  <c r="J75" i="3" s="1"/>
  <c r="I79" i="3"/>
  <c r="I78" i="3" s="1"/>
  <c r="H75" i="3"/>
  <c r="H74" i="3" s="1"/>
  <c r="K71" i="3"/>
  <c r="I68" i="3"/>
  <c r="H68" i="3"/>
  <c r="G68" i="3"/>
  <c r="J68" i="3" s="1"/>
  <c r="G58" i="3"/>
  <c r="I58" i="3"/>
  <c r="H58" i="3"/>
  <c r="K58" i="3" s="1"/>
  <c r="K66" i="3"/>
  <c r="K57" i="3"/>
  <c r="K59" i="3"/>
  <c r="K60" i="3"/>
  <c r="K61" i="3"/>
  <c r="K62" i="3"/>
  <c r="K63" i="3"/>
  <c r="K64" i="3"/>
  <c r="K65" i="3"/>
  <c r="K67" i="3"/>
  <c r="K69" i="3"/>
  <c r="K70" i="3"/>
  <c r="K72" i="3"/>
  <c r="K73" i="3"/>
  <c r="K80" i="3"/>
  <c r="K40" i="3"/>
  <c r="K42" i="3"/>
  <c r="K44" i="3"/>
  <c r="K47" i="3"/>
  <c r="K48" i="3"/>
  <c r="K49" i="3"/>
  <c r="K50" i="3"/>
  <c r="K52" i="3"/>
  <c r="K53" i="3"/>
  <c r="K54" i="3"/>
  <c r="K55" i="3"/>
  <c r="K56" i="3"/>
  <c r="J40" i="3"/>
  <c r="J42" i="3"/>
  <c r="J44" i="3"/>
  <c r="J47" i="3"/>
  <c r="J48" i="3"/>
  <c r="J49" i="3"/>
  <c r="J52" i="3"/>
  <c r="J53" i="3"/>
  <c r="J54" i="3"/>
  <c r="J57" i="3"/>
  <c r="J59" i="3"/>
  <c r="J60" i="3"/>
  <c r="J61" i="3"/>
  <c r="J62" i="3"/>
  <c r="J63" i="3"/>
  <c r="J64" i="3"/>
  <c r="J65" i="3"/>
  <c r="J67" i="3"/>
  <c r="J69" i="3"/>
  <c r="J70" i="3"/>
  <c r="J72" i="3"/>
  <c r="J73" i="3"/>
  <c r="G46" i="3"/>
  <c r="I46" i="3"/>
  <c r="K46" i="3"/>
  <c r="H46" i="3"/>
  <c r="H45" i="3" s="1"/>
  <c r="H51" i="3"/>
  <c r="I51" i="3"/>
  <c r="H43" i="3"/>
  <c r="H38" i="3" s="1"/>
  <c r="H41" i="3"/>
  <c r="H39" i="3"/>
  <c r="G75" i="3"/>
  <c r="G74" i="3"/>
  <c r="F60" i="7"/>
  <c r="F59" i="7"/>
  <c r="F45" i="7"/>
  <c r="F38" i="7"/>
  <c r="F17" i="7"/>
  <c r="F21" i="8"/>
  <c r="C25" i="8"/>
  <c r="F25" i="8"/>
  <c r="G19" i="8"/>
  <c r="G21" i="8"/>
  <c r="G23" i="8"/>
  <c r="G25" i="8"/>
  <c r="F19" i="8"/>
  <c r="F23" i="8"/>
  <c r="J32" i="3"/>
  <c r="J14" i="3"/>
  <c r="J17" i="3"/>
  <c r="J20" i="3"/>
  <c r="J24" i="3"/>
  <c r="G79" i="7"/>
  <c r="G78" i="7" s="1"/>
  <c r="F78" i="7"/>
  <c r="F77" i="7"/>
  <c r="F76" i="7"/>
  <c r="F75" i="7"/>
  <c r="G60" i="7"/>
  <c r="H60" i="7" s="1"/>
  <c r="G59" i="7"/>
  <c r="H59" i="7" s="1"/>
  <c r="G45" i="7"/>
  <c r="G38" i="7"/>
  <c r="H38" i="7" s="1"/>
  <c r="G17" i="7"/>
  <c r="H17" i="7" s="1"/>
  <c r="G15" i="7"/>
  <c r="H15" i="7" s="1"/>
  <c r="G13" i="7"/>
  <c r="H13" i="7" s="1"/>
  <c r="E18" i="8"/>
  <c r="E17" i="8" s="1"/>
  <c r="F17" i="8" s="1"/>
  <c r="C14" i="8"/>
  <c r="C13" i="8" s="1"/>
  <c r="C12" i="8"/>
  <c r="C11" i="8"/>
  <c r="F11" i="8" s="1"/>
  <c r="C7" i="8"/>
  <c r="E7" i="8"/>
  <c r="E14" i="8"/>
  <c r="F14" i="8" s="1"/>
  <c r="E12" i="8"/>
  <c r="F12" i="8"/>
  <c r="E10" i="8"/>
  <c r="G10" i="8" s="1"/>
  <c r="D9" i="8"/>
  <c r="G31" i="3"/>
  <c r="G30" i="3"/>
  <c r="G29" i="3"/>
  <c r="G28" i="3" s="1"/>
  <c r="G24" i="1" s="1"/>
  <c r="G79" i="3"/>
  <c r="G78" i="3"/>
  <c r="G77" i="3" s="1"/>
  <c r="G21" i="3"/>
  <c r="G19" i="3"/>
  <c r="J19" i="3" s="1"/>
  <c r="G18" i="3"/>
  <c r="D24" i="8"/>
  <c r="E24" i="8"/>
  <c r="G24" i="8" s="1"/>
  <c r="D22" i="8"/>
  <c r="G22" i="8" s="1"/>
  <c r="E22" i="8"/>
  <c r="D20" i="8"/>
  <c r="D18" i="8"/>
  <c r="D17" i="8" s="1"/>
  <c r="C22" i="8"/>
  <c r="C20" i="8"/>
  <c r="C18" i="8"/>
  <c r="C17" i="8" s="1"/>
  <c r="I43" i="3"/>
  <c r="K43" i="3" s="1"/>
  <c r="I41" i="3"/>
  <c r="K41" i="3"/>
  <c r="I39" i="3"/>
  <c r="I38" i="3" s="1"/>
  <c r="G43" i="3"/>
  <c r="G41" i="3"/>
  <c r="G39" i="3"/>
  <c r="G51" i="3"/>
  <c r="G45" i="3" s="1"/>
  <c r="H78" i="3"/>
  <c r="H77" i="3" s="1"/>
  <c r="H15" i="1" s="1"/>
  <c r="I21" i="3"/>
  <c r="J21" i="3"/>
  <c r="I19" i="3"/>
  <c r="I18" i="3" s="1"/>
  <c r="I16" i="3"/>
  <c r="I15" i="3"/>
  <c r="J15" i="3" s="1"/>
  <c r="I13" i="3"/>
  <c r="I12" i="3" s="1"/>
  <c r="G16" i="3"/>
  <c r="G15" i="3"/>
  <c r="G13" i="3"/>
  <c r="G12" i="3" s="1"/>
  <c r="G11" i="3" s="1"/>
  <c r="G10" i="3" s="1"/>
  <c r="G11" i="1" s="1"/>
  <c r="G10" i="1" s="1"/>
  <c r="C9" i="8"/>
  <c r="F18" i="8"/>
  <c r="C24" i="8"/>
  <c r="F24" i="8"/>
  <c r="J46" i="3"/>
  <c r="J16" i="3"/>
  <c r="G38" i="3"/>
  <c r="G37" i="3" s="1"/>
  <c r="G36" i="3" s="1"/>
  <c r="G14" i="1" s="1"/>
  <c r="G13" i="1" s="1"/>
  <c r="J41" i="3"/>
  <c r="J13" i="3"/>
  <c r="J39" i="3"/>
  <c r="J22" i="3"/>
  <c r="G8" i="8"/>
  <c r="K21" i="3"/>
  <c r="K79" i="3"/>
  <c r="K68" i="3"/>
  <c r="J58" i="3"/>
  <c r="F8" i="8"/>
  <c r="J31" i="3"/>
  <c r="I45" i="3"/>
  <c r="K45" i="3" s="1"/>
  <c r="J51" i="3"/>
  <c r="K51" i="3"/>
  <c r="F7" i="8"/>
  <c r="E13" i="8"/>
  <c r="I29" i="3"/>
  <c r="E11" i="8"/>
  <c r="D7" i="8"/>
  <c r="K78" i="3"/>
  <c r="K76" i="3"/>
  <c r="J76" i="3"/>
  <c r="K75" i="3"/>
  <c r="H45" i="7"/>
  <c r="G34" i="7"/>
  <c r="G33" i="7" s="1"/>
  <c r="G32" i="7" s="1"/>
  <c r="F22" i="8"/>
  <c r="G17" i="8"/>
  <c r="G7" i="8"/>
  <c r="J45" i="3"/>
  <c r="H34" i="7"/>
  <c r="C8" i="11"/>
  <c r="C7" i="11" s="1"/>
  <c r="C6" i="11" s="1"/>
  <c r="G16" i="1"/>
  <c r="G25" i="1" s="1"/>
  <c r="H65" i="7" l="1"/>
  <c r="G64" i="7"/>
  <c r="K29" i="3"/>
  <c r="J29" i="3"/>
  <c r="D12" i="8"/>
  <c r="H11" i="3"/>
  <c r="H10" i="3" s="1"/>
  <c r="H11" i="1" s="1"/>
  <c r="H10" i="1" s="1"/>
  <c r="H78" i="7"/>
  <c r="G77" i="7"/>
  <c r="H37" i="3"/>
  <c r="I15" i="1"/>
  <c r="I77" i="3"/>
  <c r="K77" i="3" s="1"/>
  <c r="G70" i="7"/>
  <c r="H71" i="7"/>
  <c r="J12" i="3"/>
  <c r="K12" i="3"/>
  <c r="I11" i="3"/>
  <c r="H32" i="7"/>
  <c r="I28" i="3"/>
  <c r="F13" i="8"/>
  <c r="H33" i="7"/>
  <c r="J18" i="3"/>
  <c r="K18" i="3"/>
  <c r="J38" i="3"/>
  <c r="K38" i="3"/>
  <c r="D14" i="8"/>
  <c r="D13" i="8" s="1"/>
  <c r="G13" i="8" s="1"/>
  <c r="H28" i="3"/>
  <c r="H24" i="1" s="1"/>
  <c r="F11" i="7"/>
  <c r="F10" i="7" s="1"/>
  <c r="F9" i="7" s="1"/>
  <c r="F8" i="7" s="1"/>
  <c r="K39" i="3"/>
  <c r="H66" i="7"/>
  <c r="H20" i="7"/>
  <c r="C6" i="8"/>
  <c r="E9" i="8"/>
  <c r="G20" i="8"/>
  <c r="G18" i="8"/>
  <c r="K30" i="3"/>
  <c r="H79" i="7"/>
  <c r="G12" i="7"/>
  <c r="H72" i="7"/>
  <c r="I74" i="3"/>
  <c r="F10" i="8"/>
  <c r="J43" i="3"/>
  <c r="K15" i="3"/>
  <c r="F9" i="8" l="1"/>
  <c r="E6" i="8"/>
  <c r="G9" i="8"/>
  <c r="I24" i="1"/>
  <c r="J28" i="3"/>
  <c r="K28" i="3"/>
  <c r="J74" i="3"/>
  <c r="K74" i="3"/>
  <c r="H14" i="1"/>
  <c r="H13" i="1" s="1"/>
  <c r="H36" i="3"/>
  <c r="D8" i="11" s="1"/>
  <c r="D7" i="11" s="1"/>
  <c r="D6" i="11" s="1"/>
  <c r="H16" i="1"/>
  <c r="H25" i="1" s="1"/>
  <c r="H64" i="7"/>
  <c r="G63" i="7"/>
  <c r="H63" i="7" s="1"/>
  <c r="G11" i="7"/>
  <c r="H12" i="7"/>
  <c r="G14" i="8"/>
  <c r="I37" i="3"/>
  <c r="I11" i="1"/>
  <c r="K11" i="3"/>
  <c r="J11" i="3"/>
  <c r="I10" i="3"/>
  <c r="G69" i="7"/>
  <c r="H69" i="7" s="1"/>
  <c r="H70" i="7"/>
  <c r="H77" i="7"/>
  <c r="G76" i="7"/>
  <c r="G12" i="8"/>
  <c r="D11" i="8"/>
  <c r="K24" i="1" l="1"/>
  <c r="J24" i="1"/>
  <c r="D6" i="8"/>
  <c r="G6" i="8" s="1"/>
  <c r="G11" i="8"/>
  <c r="J11" i="1"/>
  <c r="I10" i="1"/>
  <c r="K11" i="1"/>
  <c r="F6" i="8"/>
  <c r="G10" i="7"/>
  <c r="H11" i="7"/>
  <c r="G75" i="7"/>
  <c r="H75" i="7" s="1"/>
  <c r="H76" i="7"/>
  <c r="K10" i="3"/>
  <c r="J10" i="3"/>
  <c r="I36" i="3"/>
  <c r="I14" i="1"/>
  <c r="J37" i="3"/>
  <c r="K37" i="3"/>
  <c r="E8" i="11" l="1"/>
  <c r="K36" i="3"/>
  <c r="J36" i="3"/>
  <c r="G9" i="7"/>
  <c r="H10" i="7"/>
  <c r="J10" i="1"/>
  <c r="K10" i="1"/>
  <c r="I16" i="1"/>
  <c r="K14" i="1"/>
  <c r="I13" i="1"/>
  <c r="J14" i="1"/>
  <c r="J16" i="1" l="1"/>
  <c r="I25" i="1"/>
  <c r="J25" i="1" s="1"/>
  <c r="K16" i="1"/>
  <c r="G8" i="7"/>
  <c r="H8" i="7" s="1"/>
  <c r="H9" i="7"/>
  <c r="E6" i="11"/>
  <c r="J13" i="1"/>
  <c r="K13" i="1"/>
  <c r="E7" i="11"/>
  <c r="G8" i="11"/>
  <c r="F8" i="11"/>
  <c r="G6" i="11" l="1"/>
  <c r="F6" i="11"/>
  <c r="F7" i="11"/>
  <c r="G7" i="11"/>
</calcChain>
</file>

<file path=xl/sharedStrings.xml><?xml version="1.0" encoding="utf-8"?>
<sst xmlns="http://schemas.openxmlformats.org/spreadsheetml/2006/main" count="245" uniqueCount="122">
  <si>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</si>
  <si>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</si>
  <si>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</si>
  <si>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</si>
  <si>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</si>
  <si>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</si>
  <si>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</si>
  <si>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</si>
  <si>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UKUPNI RASHODI</t>
  </si>
  <si>
    <t>II. POSEBNI DIO</t>
  </si>
  <si>
    <t>I. OPĆI DIO</t>
  </si>
  <si>
    <t>Materijalni rashodi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</si>
  <si>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</si>
  <si>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</si>
  <si>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</si>
  <si>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</si>
  <si>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</si>
  <si>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</si>
  <si>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>Plaće (Bruto)</t>
  </si>
  <si>
    <t>Plaće za redovan rad</t>
  </si>
  <si>
    <t>Naknade troškova zaposlenima</t>
  </si>
  <si>
    <t>Službena putovanja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</si>
  <si>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</si>
  <si>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</si>
  <si>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</si>
  <si>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</si>
  <si>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</si>
  <si>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>IZVJEŠTAJ O RASHODIMA PREMA FUNKCIJSKOJ KLASIFIKACIJI</t>
  </si>
  <si>
    <t>5=4/3*100</t>
  </si>
  <si>
    <t>INDEKS**</t>
  </si>
  <si>
    <t>IZVORNI PLAN ILI REBALANS 2023.*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</si>
  <si>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</si>
  <si>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</si>
  <si>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</si>
  <si>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</si>
  <si>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</si>
  <si>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</si>
  <si>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</si>
  <si>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</si>
  <si>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</si>
  <si>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</si>
  <si>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</si>
  <si>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</si>
  <si>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</si>
  <si>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</si>
  <si>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PRIHODA I RASHODA </t>
  </si>
  <si>
    <t>IZVJEŠTAJ PO PROGRAMSKOJ KLASIFIKACIJI</t>
  </si>
  <si>
    <t>SAŽETAK  RAČUNA PRIHODA I RASHODA I  RAČUNA FINANCIRANJA  može sadržavati i dodatne podatke.</t>
  </si>
  <si>
    <t>Prihodi po posebnim propisima</t>
  </si>
  <si>
    <t xml:space="preserve">Pomoći proračunskim korisnicima iz proračuna koji im nije nadležan </t>
  </si>
  <si>
    <t>Tekuće pomoći proračunskim korisnicima iz proračuna koji im nije nadležan</t>
  </si>
  <si>
    <t>Prihodi od imovine</t>
  </si>
  <si>
    <t>Prihodi od financijske imovine</t>
  </si>
  <si>
    <t>Prihodi od upravnih i administrativnih pristojbi, pristojbi po posebnim propisima i naknada</t>
  </si>
  <si>
    <t>Sufinanciranje cijene usluge, participacije i slično</t>
  </si>
  <si>
    <t>Prihodi iz nadležnog proračuna za financiranje redovne djelatnosti proračunskih korisnika</t>
  </si>
  <si>
    <t xml:space="preserve">Prihodi iz nadležnog proračuna </t>
  </si>
  <si>
    <t>Prihodi iz nadležnog proračuna za financiranje rashoda poslovanja</t>
  </si>
  <si>
    <t>Ostali rashodi za zaposlene</t>
  </si>
  <si>
    <t>Doprinosi na plaće</t>
  </si>
  <si>
    <t>Doprinosi za obvezno zdravstveno osiguranje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</si>
  <si>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</si>
  <si>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</si>
  <si>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</si>
  <si>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</si>
  <si>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</si>
  <si>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</si>
  <si>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</si>
  <si>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</si>
  <si>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</si>
  <si>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</si>
  <si>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</si>
  <si>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</si>
  <si>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</si>
  <si>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</si>
  <si>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</si>
  <si>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</si>
  <si>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Ostale usluge</t>
  </si>
  <si>
    <t>Ostali nespomenuti rashodi poslovanja</t>
  </si>
  <si>
    <t>Premije osiguranja</t>
  </si>
  <si>
    <t>Pristojbe i naknade</t>
  </si>
  <si>
    <t>Financijski rashodi</t>
  </si>
  <si>
    <t>Ostali financijski rashodi</t>
  </si>
  <si>
    <t>Bankarske usluge i usluge platnog prometa</t>
  </si>
  <si>
    <t>Vlastiti izvori</t>
  </si>
  <si>
    <t>Rezultat poslovanja</t>
  </si>
  <si>
    <t>Višak/manjak prihoda</t>
  </si>
  <si>
    <t>Višak prihoda</t>
  </si>
  <si>
    <t>2 Prihodi za posebne namjene</t>
  </si>
  <si>
    <t>41 Prihodi za posebne namjene</t>
  </si>
  <si>
    <t>3 Ostale pomoći</t>
  </si>
  <si>
    <t>52 Ostale pomoći</t>
  </si>
  <si>
    <t>94 Prihodi za posebne namjene- višak</t>
  </si>
  <si>
    <t>09 Obrazovanje</t>
  </si>
  <si>
    <t>091 Predškolsko obrazovanje</t>
  </si>
  <si>
    <t>A100001</t>
  </si>
  <si>
    <t>Dječji vrtić</t>
  </si>
  <si>
    <t>Predškolski program i obrazovanje</t>
  </si>
  <si>
    <t>Zakupnine i najamnine za opremu</t>
  </si>
  <si>
    <t>Nematerijalna imovina</t>
  </si>
  <si>
    <t>Ostala prava</t>
  </si>
  <si>
    <t>Reprezentacija</t>
  </si>
  <si>
    <t>Ostali nepsomenuti rashodi</t>
  </si>
  <si>
    <t>5 Prihodi za posebne namjene-višak</t>
  </si>
  <si>
    <t>Ostali prihodi od financijske imovine-pripis kamata</t>
  </si>
  <si>
    <t>K10001</t>
  </si>
  <si>
    <t>Kapitalni projekt - zamjena biopročiščavaća</t>
  </si>
  <si>
    <t xml:space="preserve">IZVJEŠTAJ O IZVRŠENJU FINANCIJSKOG PLANA DJEČJEG VRTIĆA CVRČAK POSEDARJE 31.12.2023. </t>
  </si>
  <si>
    <t xml:space="preserve">OSTVARENJE/IZVRŠENJE 
1.-12.2022. </t>
  </si>
  <si>
    <t xml:space="preserve">OSTVARENJE/IZVRŠENJE 
1.-12.2023. 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</si>
  <si>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</si>
  <si>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 xml:space="preserve">IZVRŠENJE 
1.-12.2022. </t>
  </si>
  <si>
    <t xml:space="preserve">IZVRŠENJE 
1.-12.2023. </t>
  </si>
  <si>
    <t xml:space="preserve"> IZVRŠENJE 
1.-12.2023. </t>
  </si>
  <si>
    <t>Ostale naknade tropkova zaposlenima</t>
  </si>
  <si>
    <t>Računalne usluge</t>
  </si>
  <si>
    <t>Tuzemne članarine</t>
  </si>
  <si>
    <t>Prihodi iz nadležnog proračuna za nabavu nefin.imovine</t>
  </si>
  <si>
    <t>Ostale naknade troškova zaposlenima</t>
  </si>
  <si>
    <t>Namirnice</t>
  </si>
  <si>
    <t>Usluge tekućeg održavanja postrojenja i opreme</t>
  </si>
  <si>
    <t>Usluge tekućeg održavanja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</si>
</sst>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48">
    <xf numFmtId="0" fontId="0" fillId="0" borderId="0" xfId="0"/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5" fillId="0" borderId="2" xfId="0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8" fillId="4" borderId="1" xfId="0" quotePrefix="1" applyFont="1" applyFill="1" applyBorder="1" applyAlignment="1">
      <alignment horizontal="left" vertical="center"/>
    </xf>
    <xf numFmtId="0" fontId="9" fillId="4" borderId="1" xfId="0" quotePrefix="1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NumberFormat="1" applyFont="1" applyFill="1" applyBorder="1" applyAlignment="1" applyProtection="1">
      <alignment horizontal="left" vertical="center"/>
    </xf>
    <xf numFmtId="0" fontId="8" fillId="4" borderId="1" xfId="0" applyNumberFormat="1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9" fillId="4" borderId="1" xfId="0" quotePrefix="1" applyFont="1" applyFill="1" applyBorder="1" applyAlignment="1">
      <alignment horizontal="left" vertical="center" wrapText="1"/>
    </xf>
    <xf numFmtId="0" fontId="6" fillId="0" borderId="0" xfId="0" quotePrefix="1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wrapText="1"/>
    </xf>
    <xf numFmtId="3" fontId="4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0" fillId="5" borderId="3" xfId="0" applyFont="1" applyFill="1" applyBorder="1" applyAlignment="1">
      <alignment horizontal="left" vertical="center"/>
    </xf>
    <xf numFmtId="0" fontId="10" fillId="4" borderId="1" xfId="0" applyNumberFormat="1" applyFont="1" applyFill="1" applyBorder="1" applyAlignment="1" applyProtection="1">
      <alignment vertical="center" wrapText="1"/>
    </xf>
    <xf numFmtId="0" fontId="5" fillId="0" borderId="1" xfId="0" quotePrefix="1" applyNumberFormat="1" applyFont="1" applyFill="1" applyBorder="1" applyAlignment="1" applyProtection="1">
      <alignment horizontal="center" vertical="center" wrapText="1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0" fontId="11" fillId="0" borderId="1" xfId="0" quotePrefix="1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0" fillId="0" borderId="1" xfId="0" applyBorder="1"/>
    <xf numFmtId="0" fontId="8" fillId="4" borderId="1" xfId="0" quotePrefix="1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 applyProtection="1">
      <alignment horizontal="left" vertical="center" wrapText="1" indent="1"/>
    </xf>
    <xf numFmtId="0" fontId="9" fillId="4" borderId="1" xfId="0" applyFont="1" applyFill="1" applyBorder="1" applyAlignment="1">
      <alignment horizontal="left" vertical="center" indent="1"/>
    </xf>
    <xf numFmtId="0" fontId="9" fillId="4" borderId="1" xfId="0" quotePrefix="1" applyFont="1" applyFill="1" applyBorder="1" applyAlignment="1">
      <alignment horizontal="left" vertical="center" wrapText="1" indent="1"/>
    </xf>
    <xf numFmtId="0" fontId="9" fillId="4" borderId="1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8" fillId="5" borderId="4" xfId="0" applyNumberFormat="1" applyFont="1" applyFill="1" applyBorder="1" applyAlignment="1" applyProtection="1">
      <alignment vertical="center"/>
    </xf>
    <xf numFmtId="0" fontId="17" fillId="0" borderId="0" xfId="0" applyFont="1" applyAlignment="1">
      <alignment wrapText="1"/>
    </xf>
    <xf numFmtId="0" fontId="0" fillId="5" borderId="0" xfId="0" applyFill="1"/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1" xfId="3" applyFont="1" applyFill="1" applyBorder="1" applyAlignment="1">
      <alignment horizontal="left" vertical="center" wrapText="1"/>
    </xf>
    <xf numFmtId="0" fontId="18" fillId="0" borderId="0" xfId="0" applyFont="1"/>
    <xf numFmtId="0" fontId="18" fillId="0" borderId="1" xfId="0" applyFont="1" applyBorder="1"/>
    <xf numFmtId="0" fontId="19" fillId="0" borderId="0" xfId="0" applyFont="1"/>
    <xf numFmtId="0" fontId="19" fillId="0" borderId="1" xfId="0" applyFont="1" applyBorder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indent="1"/>
    </xf>
    <xf numFmtId="3" fontId="0" fillId="0" borderId="1" xfId="0" applyNumberFormat="1" applyBorder="1"/>
    <xf numFmtId="4" fontId="5" fillId="0" borderId="1" xfId="0" applyNumberFormat="1" applyFont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/>
    <xf numFmtId="4" fontId="5" fillId="0" borderId="1" xfId="0" quotePrefix="1" applyNumberFormat="1" applyFont="1" applyFill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4" fontId="11" fillId="0" borderId="1" xfId="0" quotePrefix="1" applyNumberFormat="1" applyFont="1" applyFill="1" applyBorder="1" applyAlignment="1" applyProtection="1">
      <alignment horizontal="center" vertical="center" wrapText="1"/>
    </xf>
    <xf numFmtId="4" fontId="11" fillId="4" borderId="1" xfId="0" applyNumberFormat="1" applyFont="1" applyFill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4" fontId="18" fillId="0" borderId="1" xfId="0" applyNumberFormat="1" applyFont="1" applyBorder="1"/>
    <xf numFmtId="4" fontId="0" fillId="0" borderId="1" xfId="0" applyNumberFormat="1" applyBorder="1"/>
    <xf numFmtId="0" fontId="10" fillId="4" borderId="1" xfId="0" quotePrefix="1" applyFont="1" applyFill="1" applyBorder="1" applyAlignment="1">
      <alignment horizontal="left" vertical="center"/>
    </xf>
    <xf numFmtId="0" fontId="14" fillId="4" borderId="1" xfId="0" quotePrefix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 wrapText="1"/>
    </xf>
    <xf numFmtId="0" fontId="5" fillId="4" borderId="5" xfId="0" applyNumberFormat="1" applyFont="1" applyFill="1" applyBorder="1" applyAlignment="1" applyProtection="1">
      <alignment horizontal="left" vertical="center" wrapText="1"/>
    </xf>
    <xf numFmtId="4" fontId="5" fillId="4" borderId="5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4" fontId="5" fillId="4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left"/>
    </xf>
    <xf numFmtId="0" fontId="14" fillId="4" borderId="1" xfId="0" quotePrefix="1" applyFont="1" applyFill="1" applyBorder="1" applyAlignment="1">
      <alignment horizontal="left" vertical="center" wrapText="1" indent="1"/>
    </xf>
    <xf numFmtId="4" fontId="19" fillId="0" borderId="1" xfId="0" applyNumberFormat="1" applyFont="1" applyBorder="1"/>
    <xf numFmtId="4" fontId="2" fillId="0" borderId="0" xfId="0" applyNumberFormat="1" applyFont="1" applyFill="1" applyBorder="1" applyAlignment="1" applyProtection="1">
      <alignment vertical="center" wrapText="1"/>
    </xf>
    <xf numFmtId="4" fontId="5" fillId="5" borderId="1" xfId="0" applyNumberFormat="1" applyFont="1" applyFill="1" applyBorder="1" applyAlignment="1" applyProtection="1">
      <alignment horizontal="center" vertical="center" wrapText="1"/>
    </xf>
    <xf numFmtId="4" fontId="11" fillId="5" borderId="1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4" fontId="1" fillId="0" borderId="0" xfId="0" applyNumberFormat="1" applyFont="1" applyFill="1" applyBorder="1" applyAlignment="1" applyProtection="1">
      <alignment horizontal="center" vertical="center" wrapText="1"/>
    </xf>
    <xf numFmtId="4" fontId="17" fillId="0" borderId="0" xfId="0" applyNumberFormat="1" applyFont="1" applyAlignment="1">
      <alignment wrapText="1"/>
    </xf>
    <xf numFmtId="4" fontId="21" fillId="0" borderId="2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 applyProtection="1">
      <alignment horizontal="left" vertical="top" wrapText="1"/>
    </xf>
    <xf numFmtId="0" fontId="14" fillId="4" borderId="1" xfId="0" applyNumberFormat="1" applyFont="1" applyFill="1" applyBorder="1" applyAlignment="1" applyProtection="1">
      <alignment horizontal="left" vertical="center" wrapText="1" indent="1"/>
    </xf>
    <xf numFmtId="0" fontId="15" fillId="0" borderId="0" xfId="0" applyFont="1"/>
    <xf numFmtId="0" fontId="22" fillId="0" borderId="1" xfId="0" applyFont="1" applyBorder="1" applyAlignment="1">
      <alignment horizontal="left" vertical="center"/>
    </xf>
    <xf numFmtId="4" fontId="2" fillId="4" borderId="1" xfId="0" applyNumberFormat="1" applyFont="1" applyFill="1" applyBorder="1" applyAlignment="1">
      <alignment horizontal="right" vertical="center"/>
    </xf>
    <xf numFmtId="0" fontId="0" fillId="0" borderId="0" xfId="0" applyFont="1"/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0" fontId="10" fillId="4" borderId="6" xfId="0" quotePrefix="1" applyFont="1" applyFill="1" applyBorder="1" applyAlignment="1">
      <alignment horizontal="left" vertical="center"/>
    </xf>
    <xf numFmtId="4" fontId="15" fillId="0" borderId="1" xfId="0" applyNumberFormat="1" applyFont="1" applyBorder="1"/>
    <xf numFmtId="0" fontId="9" fillId="4" borderId="0" xfId="0" quotePrefix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4" fontId="1" fillId="0" borderId="0" xfId="0" applyNumberFormat="1" applyFont="1" applyFill="1" applyBorder="1" applyAlignment="1" applyProtection="1">
      <alignment horizontal="right" vertical="center" wrapText="1"/>
    </xf>
    <xf numFmtId="4" fontId="5" fillId="5" borderId="1" xfId="0" applyNumberFormat="1" applyFont="1" applyFill="1" applyBorder="1" applyAlignment="1" applyProtection="1">
      <alignment horizontal="right" vertical="center" wrapText="1"/>
    </xf>
    <xf numFmtId="4" fontId="11" fillId="5" borderId="1" xfId="0" applyNumberFormat="1" applyFont="1" applyFill="1" applyBorder="1" applyAlignment="1" applyProtection="1">
      <alignment horizontal="right" vertical="center" wrapText="1"/>
    </xf>
    <xf numFmtId="4" fontId="19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3" xfId="0" quotePrefix="1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vertical="center" wrapText="1"/>
    </xf>
    <xf numFmtId="0" fontId="10" fillId="0" borderId="3" xfId="0" quotePrefix="1" applyFont="1" applyBorder="1" applyAlignment="1">
      <alignment horizontal="left" vertical="center"/>
    </xf>
    <xf numFmtId="0" fontId="8" fillId="0" borderId="4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11" fillId="0" borderId="1" xfId="0" quotePrefix="1" applyFont="1" applyBorder="1" applyAlignment="1">
      <alignment horizontal="center" wrapText="1"/>
    </xf>
    <xf numFmtId="0" fontId="11" fillId="0" borderId="3" xfId="0" quotePrefix="1" applyFont="1" applyBorder="1" applyAlignment="1">
      <alignment horizont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0" fillId="5" borderId="3" xfId="0" applyNumberFormat="1" applyFont="1" applyFill="1" applyBorder="1" applyAlignment="1" applyProtection="1">
      <alignment horizontal="left" vertical="center" wrapText="1"/>
    </xf>
    <xf numFmtId="0" fontId="8" fillId="5" borderId="4" xfId="0" applyNumberFormat="1" applyFont="1" applyFill="1" applyBorder="1" applyAlignment="1" applyProtection="1">
      <alignment vertical="center" wrapText="1"/>
    </xf>
    <xf numFmtId="0" fontId="8" fillId="5" borderId="4" xfId="0" applyNumberFormat="1" applyFont="1" applyFill="1" applyBorder="1" applyAlignment="1" applyProtection="1">
      <alignment vertical="center"/>
    </xf>
    <xf numFmtId="0" fontId="13" fillId="0" borderId="2" xfId="0" applyNumberFormat="1" applyFont="1" applyFill="1" applyBorder="1" applyAlignment="1" applyProtection="1">
      <alignment horizontal="left" wrapText="1"/>
    </xf>
    <xf numFmtId="0" fontId="5" fillId="0" borderId="3" xfId="0" quotePrefix="1" applyFont="1" applyBorder="1" applyAlignment="1">
      <alignment horizontal="center" wrapText="1"/>
    </xf>
    <xf numFmtId="0" fontId="5" fillId="0" borderId="4" xfId="0" quotePrefix="1" applyFont="1" applyBorder="1" applyAlignment="1">
      <alignment horizontal="center" wrapText="1"/>
    </xf>
    <xf numFmtId="0" fontId="5" fillId="0" borderId="5" xfId="0" quotePrefix="1" applyFont="1" applyBorder="1" applyAlignment="1">
      <alignment horizontal="center" wrapText="1"/>
    </xf>
    <xf numFmtId="0" fontId="10" fillId="0" borderId="3" xfId="0" quotePrefix="1" applyFont="1" applyFill="1" applyBorder="1" applyAlignment="1">
      <alignment horizontal="left" vertical="center"/>
    </xf>
    <xf numFmtId="0" fontId="6" fillId="0" borderId="0" xfId="0" quotePrefix="1" applyNumberFormat="1" applyFont="1" applyFill="1" applyBorder="1" applyAlignment="1" applyProtection="1">
      <alignment horizontal="left" wrapText="1"/>
    </xf>
    <xf numFmtId="0" fontId="15" fillId="0" borderId="0" xfId="0" applyFont="1" applyBorder="1" applyAlignment="1">
      <alignment horizontal="left" vertical="top" wrapText="1"/>
    </xf>
    <xf numFmtId="0" fontId="10" fillId="5" borderId="3" xfId="0" quotePrefix="1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5" borderId="3" xfId="0" applyNumberFormat="1" applyFont="1" applyFill="1" applyBorder="1" applyAlignment="1" applyProtection="1">
      <alignment horizontal="left" vertical="center" wrapText="1"/>
    </xf>
    <xf numFmtId="0" fontId="5" fillId="5" borderId="4" xfId="0" applyNumberFormat="1" applyFont="1" applyFill="1" applyBorder="1" applyAlignment="1" applyProtection="1">
      <alignment horizontal="left" vertical="center" wrapText="1"/>
    </xf>
    <xf numFmtId="0" fontId="5" fillId="5" borderId="5" xfId="0" applyNumberFormat="1" applyFont="1" applyFill="1" applyBorder="1" applyAlignment="1" applyProtection="1">
      <alignment horizontal="left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5" fillId="5" borderId="3" xfId="0" applyNumberFormat="1" applyFont="1" applyFill="1" applyBorder="1" applyAlignment="1" applyProtection="1">
      <alignment horizontal="center" vertical="center" wrapText="1"/>
    </xf>
    <xf numFmtId="0" fontId="5" fillId="5" borderId="4" xfId="0" applyNumberFormat="1" applyFont="1" applyFill="1" applyBorder="1" applyAlignment="1" applyProtection="1">
      <alignment horizontal="center" vertical="center" wrapText="1"/>
    </xf>
    <xf numFmtId="0" fontId="5" fillId="5" borderId="5" xfId="0" applyNumberFormat="1" applyFont="1" applyFill="1" applyBorder="1" applyAlignment="1" applyProtection="1">
      <alignment horizontal="center" vertical="center" wrapText="1"/>
    </xf>
    <xf numFmtId="0" fontId="11" fillId="5" borderId="3" xfId="0" applyNumberFormat="1" applyFont="1" applyFill="1" applyBorder="1" applyAlignment="1" applyProtection="1">
      <alignment horizontal="center" vertical="center" wrapText="1"/>
    </xf>
    <xf numFmtId="0" fontId="11" fillId="5" borderId="4" xfId="0" applyNumberFormat="1" applyFont="1" applyFill="1" applyBorder="1" applyAlignment="1" applyProtection="1">
      <alignment horizontal="center" vertical="center" wrapText="1"/>
    </xf>
    <xf numFmtId="0" fontId="11" fillId="5" borderId="5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left" vertical="center" wrapText="1"/>
    </xf>
    <xf numFmtId="0" fontId="5" fillId="4" borderId="4" xfId="0" applyNumberFormat="1" applyFont="1" applyFill="1" applyBorder="1" applyAlignment="1" applyProtection="1">
      <alignment horizontal="left" vertical="center" wrapText="1"/>
    </xf>
    <xf numFmtId="0" fontId="5" fillId="4" borderId="5" xfId="0" applyNumberFormat="1" applyFont="1" applyFill="1" applyBorder="1" applyAlignment="1" applyProtection="1">
      <alignment horizontal="left" vertical="center" wrapText="1"/>
    </xf>
  </cellXfs>
  <cellStyles count="4">
    <cellStyle name="Normalno" xfId="0" builtinId="0"/>
    <cellStyle name="Obično_List10" xfId="1"/>
    <cellStyle name="Obično_List4" xfId="2"/>
    <cellStyle name="Obično_List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4"/>
  <sheetViews>
    <sheetView tabSelected="1" topLeftCell="A5" workbookViewId="0">
      <selection activeCell="I12" sqref="I12"/>
    </sheetView>
  </sheetViews>
  <sheetFormatPr defaultRowHeight="15" x14ac:dyDescent="0.25"/>
  <cols>
    <col min="6" max="9" width="25.28515625" customWidth="1"/>
    <col min="10" max="11" width="15.7109375" style="77" customWidth="1"/>
  </cols>
  <sheetData>
    <row r="1" spans="2:11" ht="42" customHeight="1" x14ac:dyDescent="0.25">
      <c r="B1" s="106" t="s">
        <v>107</v>
      </c>
      <c r="C1" s="106"/>
      <c r="D1" s="106"/>
      <c r="E1" s="106"/>
      <c r="F1" s="106"/>
      <c r="G1" s="106"/>
      <c r="H1" s="106"/>
      <c r="I1" s="106"/>
      <c r="J1" s="106"/>
      <c r="K1" s="106"/>
    </row>
    <row r="2" spans="2:11" ht="18" customHeight="1" x14ac:dyDescent="0.25">
      <c r="B2" s="2"/>
      <c r="C2" s="2"/>
      <c r="D2" s="2"/>
      <c r="E2" s="2"/>
      <c r="F2" s="2"/>
      <c r="G2" s="2"/>
      <c r="H2" s="2"/>
      <c r="I2" s="2"/>
      <c r="J2" s="78"/>
    </row>
    <row r="3" spans="2:11" ht="15.75" customHeight="1" x14ac:dyDescent="0.25">
      <c r="B3" s="106" t="s">
        <v>10</v>
      </c>
      <c r="C3" s="106"/>
      <c r="D3" s="106"/>
      <c r="E3" s="106"/>
      <c r="F3" s="106"/>
      <c r="G3" s="106"/>
      <c r="H3" s="106"/>
      <c r="I3" s="106"/>
      <c r="J3" s="106"/>
      <c r="K3" s="106"/>
    </row>
    <row r="4" spans="2:11" ht="36" customHeight="1" x14ac:dyDescent="0.25">
      <c r="B4" s="129"/>
      <c r="C4" s="129"/>
      <c r="D4" s="129"/>
      <c r="E4" s="2"/>
      <c r="F4" s="2"/>
      <c r="G4" s="2"/>
      <c r="H4" s="2"/>
      <c r="I4" s="3"/>
      <c r="J4" s="74"/>
    </row>
    <row r="5" spans="2:11" ht="18" customHeight="1" x14ac:dyDescent="0.25">
      <c r="B5" s="106" t="s">
        <v>38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2:11" ht="18" customHeight="1" x14ac:dyDescent="0.25">
      <c r="B6" s="31"/>
      <c r="C6" s="33"/>
      <c r="D6" s="33"/>
      <c r="E6" s="33"/>
      <c r="F6" s="33"/>
      <c r="G6" s="33"/>
      <c r="H6" s="33"/>
      <c r="I6" s="33"/>
      <c r="J6" s="79"/>
    </row>
    <row r="7" spans="2:11" x14ac:dyDescent="0.25">
      <c r="B7" s="121" t="s">
        <v>39</v>
      </c>
      <c r="C7" s="121"/>
      <c r="D7" s="121"/>
      <c r="E7" s="121"/>
      <c r="F7" s="121"/>
      <c r="G7" s="4"/>
      <c r="H7" s="4"/>
      <c r="I7" s="4"/>
      <c r="J7" s="80"/>
    </row>
    <row r="8" spans="2:11" ht="25.5" x14ac:dyDescent="0.25">
      <c r="B8" s="122" t="s">
        <v>7</v>
      </c>
      <c r="C8" s="123"/>
      <c r="D8" s="123"/>
      <c r="E8" s="123"/>
      <c r="F8" s="124"/>
      <c r="G8" s="20" t="s">
        <v>108</v>
      </c>
      <c r="H8" s="1" t="s">
        <v>30</v>
      </c>
      <c r="I8" s="20" t="s">
        <v>109</v>
      </c>
      <c r="J8" s="56" t="s">
        <v>12</v>
      </c>
      <c r="K8" s="56" t="s">
        <v>29</v>
      </c>
    </row>
    <row r="9" spans="2:11" s="23" customFormat="1" ht="11.25" x14ac:dyDescent="0.2">
      <c r="B9" s="113">
        <v>1</v>
      </c>
      <c r="C9" s="113"/>
      <c r="D9" s="113"/>
      <c r="E9" s="113"/>
      <c r="F9" s="114"/>
      <c r="G9" s="22">
        <v>2</v>
      </c>
      <c r="H9" s="21">
        <v>3</v>
      </c>
      <c r="I9" s="21">
        <v>5</v>
      </c>
      <c r="J9" s="58" t="s">
        <v>14</v>
      </c>
      <c r="K9" s="58" t="s">
        <v>15</v>
      </c>
    </row>
    <row r="10" spans="2:11" x14ac:dyDescent="0.25">
      <c r="B10" s="118" t="s">
        <v>0</v>
      </c>
      <c r="C10" s="119"/>
      <c r="D10" s="119"/>
      <c r="E10" s="119"/>
      <c r="F10" s="120"/>
      <c r="G10" s="51">
        <f>G11+G12</f>
        <v>261230.08000000002</v>
      </c>
      <c r="H10" s="51">
        <f>H11+H12</f>
        <v>336193</v>
      </c>
      <c r="I10" s="51">
        <f>I11+I12</f>
        <v>313497.88</v>
      </c>
      <c r="J10" s="51">
        <f>(I10/G10)*100</f>
        <v>120.0083390090452</v>
      </c>
      <c r="K10" s="51">
        <f>(I10/H10)*100</f>
        <v>93.249377589658323</v>
      </c>
    </row>
    <row r="11" spans="2:11" x14ac:dyDescent="0.25">
      <c r="B11" s="115" t="s">
        <v>31</v>
      </c>
      <c r="C11" s="109"/>
      <c r="D11" s="109"/>
      <c r="E11" s="109"/>
      <c r="F11" s="111"/>
      <c r="G11" s="52">
        <f>' Račun prihoda i rashoda'!G10</f>
        <v>261230.08000000002</v>
      </c>
      <c r="H11" s="52">
        <f>' Račun prihoda i rashoda'!H10</f>
        <v>336193</v>
      </c>
      <c r="I11" s="52">
        <f>' Račun prihoda i rashoda'!I11</f>
        <v>313497.88</v>
      </c>
      <c r="J11" s="51">
        <f t="shared" ref="J11:J16" si="0">(I11/G11)*100</f>
        <v>120.0083390090452</v>
      </c>
      <c r="K11" s="51">
        <f t="shared" ref="K11:K16" si="1">(I11/H11)*100</f>
        <v>93.249377589658323</v>
      </c>
    </row>
    <row r="12" spans="2:11" x14ac:dyDescent="0.25">
      <c r="B12" s="125" t="s">
        <v>36</v>
      </c>
      <c r="C12" s="111"/>
      <c r="D12" s="111"/>
      <c r="E12" s="111"/>
      <c r="F12" s="111"/>
      <c r="G12" s="52"/>
      <c r="H12" s="52"/>
      <c r="I12" s="52"/>
      <c r="J12" s="51"/>
      <c r="K12" s="51"/>
    </row>
    <row r="13" spans="2:11" x14ac:dyDescent="0.25">
      <c r="B13" s="18" t="s">
        <v>1</v>
      </c>
      <c r="C13" s="32"/>
      <c r="D13" s="32"/>
      <c r="E13" s="32"/>
      <c r="F13" s="32"/>
      <c r="G13" s="51">
        <f>G14+G15</f>
        <v>261577.2</v>
      </c>
      <c r="H13" s="51">
        <f>H14+H15</f>
        <v>337372</v>
      </c>
      <c r="I13" s="51">
        <f>I14+I15</f>
        <v>314396.11</v>
      </c>
      <c r="J13" s="51">
        <f t="shared" si="0"/>
        <v>120.19247472639051</v>
      </c>
      <c r="K13" s="51">
        <f t="shared" si="1"/>
        <v>93.189746037015524</v>
      </c>
    </row>
    <row r="14" spans="2:11" x14ac:dyDescent="0.25">
      <c r="B14" s="108" t="s">
        <v>32</v>
      </c>
      <c r="C14" s="109"/>
      <c r="D14" s="109"/>
      <c r="E14" s="109"/>
      <c r="F14" s="109"/>
      <c r="G14" s="52">
        <f>' Račun prihoda i rashoda'!G36</f>
        <v>261577.2</v>
      </c>
      <c r="H14" s="52">
        <f>' Račun prihoda i rashoda'!H37</f>
        <v>311335</v>
      </c>
      <c r="I14" s="52">
        <f>' Račun prihoda i rashoda'!I37</f>
        <v>288359.12</v>
      </c>
      <c r="J14" s="51">
        <f t="shared" si="0"/>
        <v>110.23862936066293</v>
      </c>
      <c r="K14" s="51">
        <f t="shared" si="1"/>
        <v>92.62020652994363</v>
      </c>
    </row>
    <row r="15" spans="2:11" x14ac:dyDescent="0.25">
      <c r="B15" s="110" t="s">
        <v>33</v>
      </c>
      <c r="C15" s="111"/>
      <c r="D15" s="111"/>
      <c r="E15" s="111"/>
      <c r="F15" s="111"/>
      <c r="G15" s="50"/>
      <c r="H15" s="50">
        <f>' Račun prihoda i rashoda'!H77</f>
        <v>26037</v>
      </c>
      <c r="I15" s="50">
        <f>' Račun prihoda i rashoda'!I78</f>
        <v>26036.99</v>
      </c>
      <c r="J15" s="51"/>
      <c r="K15" s="51"/>
    </row>
    <row r="16" spans="2:11" x14ac:dyDescent="0.25">
      <c r="B16" s="128" t="s">
        <v>40</v>
      </c>
      <c r="C16" s="119"/>
      <c r="D16" s="119"/>
      <c r="E16" s="119"/>
      <c r="F16" s="119"/>
      <c r="G16" s="51">
        <f>G10-G13</f>
        <v>-347.11999999999534</v>
      </c>
      <c r="H16" s="51">
        <f>H10-H13</f>
        <v>-1179</v>
      </c>
      <c r="I16" s="51">
        <f>I10-I13</f>
        <v>-898.22999999998137</v>
      </c>
      <c r="J16" s="51">
        <f t="shared" si="0"/>
        <v>258.76642083429175</v>
      </c>
      <c r="K16" s="51">
        <f t="shared" si="1"/>
        <v>76.185750636130734</v>
      </c>
    </row>
    <row r="17" spans="1:42" ht="18" x14ac:dyDescent="0.25">
      <c r="B17" s="2"/>
      <c r="C17" s="17"/>
      <c r="D17" s="17"/>
      <c r="E17" s="17"/>
      <c r="F17" s="17"/>
      <c r="G17" s="53"/>
      <c r="H17" s="53"/>
      <c r="I17" s="54"/>
      <c r="J17" s="54"/>
      <c r="K17" s="54"/>
    </row>
    <row r="18" spans="1:42" ht="18" customHeight="1" x14ac:dyDescent="0.25">
      <c r="B18" s="121" t="s">
        <v>41</v>
      </c>
      <c r="C18" s="121"/>
      <c r="D18" s="121"/>
      <c r="E18" s="121"/>
      <c r="F18" s="121"/>
      <c r="G18" s="53"/>
      <c r="H18" s="53"/>
      <c r="I18" s="54"/>
      <c r="J18" s="54"/>
      <c r="K18" s="54"/>
    </row>
    <row r="19" spans="1:42" ht="25.5" x14ac:dyDescent="0.25">
      <c r="B19" s="122" t="s">
        <v>7</v>
      </c>
      <c r="C19" s="123"/>
      <c r="D19" s="123"/>
      <c r="E19" s="123"/>
      <c r="F19" s="124"/>
      <c r="G19" s="55" t="s">
        <v>108</v>
      </c>
      <c r="H19" s="56" t="s">
        <v>30</v>
      </c>
      <c r="I19" s="55" t="s">
        <v>109</v>
      </c>
      <c r="J19" s="56" t="s">
        <v>12</v>
      </c>
      <c r="K19" s="56" t="s">
        <v>29</v>
      </c>
    </row>
    <row r="20" spans="1:42" s="23" customFormat="1" x14ac:dyDescent="0.25">
      <c r="B20" s="113">
        <v>1</v>
      </c>
      <c r="C20" s="113"/>
      <c r="D20" s="113"/>
      <c r="E20" s="113"/>
      <c r="F20" s="114"/>
      <c r="G20" s="57">
        <v>2</v>
      </c>
      <c r="H20" s="58">
        <v>3</v>
      </c>
      <c r="I20" s="58">
        <v>5</v>
      </c>
      <c r="J20" s="58" t="s">
        <v>14</v>
      </c>
      <c r="K20" s="58" t="s">
        <v>15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ht="15.75" customHeight="1" x14ac:dyDescent="0.25">
      <c r="A21" s="23"/>
      <c r="B21" s="115" t="s">
        <v>34</v>
      </c>
      <c r="C21" s="116"/>
      <c r="D21" s="116"/>
      <c r="E21" s="116"/>
      <c r="F21" s="117"/>
      <c r="G21" s="50"/>
      <c r="H21" s="50"/>
      <c r="I21" s="50"/>
      <c r="J21" s="50"/>
      <c r="K21" s="50"/>
    </row>
    <row r="22" spans="1:42" x14ac:dyDescent="0.25">
      <c r="A22" s="23"/>
      <c r="B22" s="115" t="s">
        <v>35</v>
      </c>
      <c r="C22" s="109"/>
      <c r="D22" s="109"/>
      <c r="E22" s="109"/>
      <c r="F22" s="109"/>
      <c r="G22" s="50"/>
      <c r="H22" s="50"/>
      <c r="I22" s="50"/>
      <c r="J22" s="50"/>
      <c r="K22" s="50"/>
    </row>
    <row r="23" spans="1:42" s="34" customFormat="1" ht="15" customHeight="1" x14ac:dyDescent="0.25">
      <c r="A23" s="23"/>
      <c r="B23" s="130" t="s">
        <v>37</v>
      </c>
      <c r="C23" s="131"/>
      <c r="D23" s="131"/>
      <c r="E23" s="131"/>
      <c r="F23" s="132"/>
      <c r="G23" s="51"/>
      <c r="H23" s="51"/>
      <c r="I23" s="51"/>
      <c r="J23" s="51"/>
      <c r="K23" s="51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4" customFormat="1" ht="15" customHeight="1" x14ac:dyDescent="0.25">
      <c r="A24" s="23"/>
      <c r="B24" s="130" t="s">
        <v>42</v>
      </c>
      <c r="C24" s="131"/>
      <c r="D24" s="131"/>
      <c r="E24" s="131"/>
      <c r="F24" s="132"/>
      <c r="G24" s="51">
        <f>' Račun prihoda i rashoda'!G28</f>
        <v>1525.86</v>
      </c>
      <c r="H24" s="51">
        <f>' Račun prihoda i rashoda'!H28</f>
        <v>1179</v>
      </c>
      <c r="I24" s="51">
        <f>' Račun prihoda i rashoda'!I28</f>
        <v>1178.74</v>
      </c>
      <c r="J24" s="51">
        <f>(I24/G24)*100</f>
        <v>77.25086180907816</v>
      </c>
      <c r="K24" s="51">
        <f>(I24/H24)*100</f>
        <v>99.977947413061912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x14ac:dyDescent="0.25">
      <c r="A25" s="23"/>
      <c r="B25" s="128" t="s">
        <v>43</v>
      </c>
      <c r="C25" s="119"/>
      <c r="D25" s="119"/>
      <c r="E25" s="119"/>
      <c r="F25" s="119"/>
      <c r="G25" s="51">
        <f>G16+G24</f>
        <v>1178.7400000000046</v>
      </c>
      <c r="H25" s="51">
        <f>H16+H24</f>
        <v>0</v>
      </c>
      <c r="I25" s="51">
        <f>I16+I24</f>
        <v>280.51000000001864</v>
      </c>
      <c r="J25" s="51">
        <f>(I25/G25)*100</f>
        <v>23.797444729119022</v>
      </c>
      <c r="K25" s="51"/>
    </row>
    <row r="26" spans="1:42" ht="15.75" x14ac:dyDescent="0.25">
      <c r="B26" s="14"/>
      <c r="C26" s="15"/>
      <c r="D26" s="15"/>
      <c r="E26" s="15"/>
      <c r="F26" s="15"/>
      <c r="G26" s="16"/>
      <c r="H26" s="16"/>
      <c r="I26" s="16"/>
      <c r="J26" s="81"/>
    </row>
    <row r="27" spans="1:42" ht="15.75" x14ac:dyDescent="0.25">
      <c r="B27" s="126" t="s">
        <v>47</v>
      </c>
      <c r="C27" s="126"/>
      <c r="D27" s="126"/>
      <c r="E27" s="126"/>
      <c r="F27" s="126"/>
      <c r="G27" s="126"/>
      <c r="H27" s="126"/>
      <c r="I27" s="126"/>
      <c r="J27" s="126"/>
      <c r="K27" s="126"/>
    </row>
    <row r="28" spans="1:42" ht="15.75" x14ac:dyDescent="0.25">
      <c r="B28" s="14"/>
      <c r="C28" s="15"/>
      <c r="D28" s="15"/>
      <c r="E28" s="15"/>
      <c r="F28" s="15"/>
      <c r="G28" s="16"/>
      <c r="H28" s="16"/>
      <c r="I28" s="16"/>
      <c r="J28" s="81"/>
    </row>
    <row r="29" spans="1:42" x14ac:dyDescent="0.25">
      <c r="B29" s="30"/>
      <c r="C29" s="30"/>
      <c r="D29" s="30"/>
      <c r="E29" s="30"/>
      <c r="F29" s="30"/>
      <c r="G29" s="30"/>
      <c r="H29" s="30"/>
      <c r="I29" s="30"/>
      <c r="J29" s="82"/>
    </row>
    <row r="30" spans="1:42" ht="15" customHeight="1" x14ac:dyDescent="0.25">
      <c r="B30" s="112" t="s">
        <v>44</v>
      </c>
      <c r="C30" s="112"/>
      <c r="D30" s="112"/>
      <c r="E30" s="112"/>
      <c r="F30" s="112"/>
      <c r="G30" s="112"/>
      <c r="H30" s="112"/>
      <c r="I30" s="112"/>
      <c r="J30" s="112"/>
      <c r="K30" s="112"/>
    </row>
    <row r="31" spans="1:42" ht="36.75" customHeight="1" x14ac:dyDescent="0.25">
      <c r="B31" s="112"/>
      <c r="C31" s="112"/>
      <c r="D31" s="112"/>
      <c r="E31" s="112"/>
      <c r="F31" s="112"/>
      <c r="G31" s="112"/>
      <c r="H31" s="112"/>
      <c r="I31" s="112"/>
      <c r="J31" s="112"/>
      <c r="K31" s="112"/>
    </row>
    <row r="32" spans="1:42" x14ac:dyDescent="0.25">
      <c r="B32" s="107"/>
      <c r="C32" s="107"/>
      <c r="D32" s="107"/>
      <c r="E32" s="107"/>
      <c r="F32" s="107"/>
      <c r="G32" s="107"/>
      <c r="H32" s="107"/>
      <c r="I32" s="107"/>
      <c r="J32" s="107"/>
    </row>
    <row r="33" spans="2:11" ht="15" customHeight="1" x14ac:dyDescent="0.25">
      <c r="B33" s="127" t="s">
        <v>110</v>
      </c>
      <c r="C33" s="127"/>
      <c r="D33" s="127"/>
      <c r="E33" s="127"/>
      <c r="F33" s="127"/>
      <c r="G33" s="127"/>
      <c r="H33" s="127"/>
      <c r="I33" s="127"/>
      <c r="J33" s="127"/>
      <c r="K33" s="127"/>
    </row>
    <row r="34" spans="2:11" x14ac:dyDescent="0.25">
      <c r="B34" s="127"/>
      <c r="C34" s="127"/>
      <c r="D34" s="127"/>
      <c r="E34" s="127"/>
      <c r="F34" s="127"/>
      <c r="G34" s="127"/>
      <c r="H34" s="127"/>
      <c r="I34" s="127"/>
      <c r="J34" s="127"/>
      <c r="K34" s="127"/>
    </row>
  </sheetData>
  <mergeCells count="26">
    <mergeCell ref="B27:K27"/>
    <mergeCell ref="B33:K34"/>
    <mergeCell ref="B16:F16"/>
    <mergeCell ref="B25:F25"/>
    <mergeCell ref="B4:D4"/>
    <mergeCell ref="B24:F24"/>
    <mergeCell ref="B19:F19"/>
    <mergeCell ref="B20:F20"/>
    <mergeCell ref="B22:F22"/>
    <mergeCell ref="B23:F23"/>
    <mergeCell ref="B10:F10"/>
    <mergeCell ref="B11:F11"/>
    <mergeCell ref="B7:F7"/>
    <mergeCell ref="B8:F8"/>
    <mergeCell ref="B12:F12"/>
    <mergeCell ref="B18:F18"/>
    <mergeCell ref="B1:K1"/>
    <mergeCell ref="B3:K3"/>
    <mergeCell ref="B5:K5"/>
    <mergeCell ref="B32:F32"/>
    <mergeCell ref="G32:J32"/>
    <mergeCell ref="B14:F14"/>
    <mergeCell ref="B15:F15"/>
    <mergeCell ref="B30:K31"/>
    <mergeCell ref="B9:F9"/>
    <mergeCell ref="B21:F21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0"/>
  <sheetViews>
    <sheetView topLeftCell="A23" workbookViewId="0">
      <selection activeCell="G53" sqref="G53"/>
    </sheetView>
  </sheetViews>
  <sheetFormatPr defaultRowHeight="12.75" x14ac:dyDescent="0.2"/>
  <cols>
    <col min="1" max="1" width="9.140625" style="38"/>
    <col min="2" max="2" width="7.42578125" style="38" bestFit="1" customWidth="1"/>
    <col min="3" max="3" width="8.42578125" style="38" bestFit="1" customWidth="1"/>
    <col min="4" max="4" width="5.42578125" style="38" bestFit="1" customWidth="1"/>
    <col min="5" max="5" width="5.42578125" style="38" customWidth="1"/>
    <col min="6" max="6" width="44.7109375" style="38" customWidth="1"/>
    <col min="7" max="9" width="25.28515625" style="38" customWidth="1"/>
    <col min="10" max="11" width="15.7109375" style="38" customWidth="1"/>
    <col min="12" max="16384" width="9.140625" style="38"/>
  </cols>
  <sheetData>
    <row r="1" spans="2:11" ht="18" customHeight="1" x14ac:dyDescent="0.2">
      <c r="B1" s="42"/>
      <c r="C1" s="42"/>
      <c r="D1" s="42"/>
      <c r="E1" s="42"/>
      <c r="F1" s="42"/>
      <c r="G1" s="42"/>
      <c r="H1" s="42"/>
      <c r="I1" s="42"/>
      <c r="J1" s="42"/>
    </row>
    <row r="2" spans="2:11" ht="15.75" customHeight="1" x14ac:dyDescent="0.2">
      <c r="B2" s="136" t="s">
        <v>10</v>
      </c>
      <c r="C2" s="136"/>
      <c r="D2" s="136"/>
      <c r="E2" s="136"/>
      <c r="F2" s="136"/>
      <c r="G2" s="136"/>
      <c r="H2" s="136"/>
      <c r="I2" s="136"/>
      <c r="J2" s="136"/>
      <c r="K2" s="136"/>
    </row>
    <row r="3" spans="2:11" x14ac:dyDescent="0.2">
      <c r="B3" s="42"/>
      <c r="C3" s="42"/>
      <c r="D3" s="42"/>
      <c r="E3" s="42"/>
      <c r="F3" s="42"/>
      <c r="G3" s="42"/>
      <c r="H3" s="42"/>
      <c r="I3" s="3"/>
      <c r="J3" s="3"/>
    </row>
    <row r="4" spans="2:11" ht="18" customHeight="1" x14ac:dyDescent="0.2">
      <c r="B4" s="136" t="s">
        <v>45</v>
      </c>
      <c r="C4" s="136"/>
      <c r="D4" s="136"/>
      <c r="E4" s="136"/>
      <c r="F4" s="136"/>
      <c r="G4" s="136"/>
      <c r="H4" s="136"/>
      <c r="I4" s="136"/>
      <c r="J4" s="136"/>
      <c r="K4" s="136"/>
    </row>
    <row r="5" spans="2:11" x14ac:dyDescent="0.2">
      <c r="B5" s="42"/>
      <c r="C5" s="42"/>
      <c r="D5" s="42"/>
      <c r="E5" s="42"/>
      <c r="F5" s="42"/>
      <c r="G5" s="42"/>
      <c r="H5" s="42"/>
      <c r="I5" s="3"/>
      <c r="J5" s="3"/>
    </row>
    <row r="6" spans="2:11" ht="15.75" customHeight="1" x14ac:dyDescent="0.2">
      <c r="B6" s="136" t="s">
        <v>13</v>
      </c>
      <c r="C6" s="136"/>
      <c r="D6" s="136"/>
      <c r="E6" s="136"/>
      <c r="F6" s="136"/>
      <c r="G6" s="136"/>
      <c r="H6" s="136"/>
      <c r="I6" s="136"/>
      <c r="J6" s="136"/>
      <c r="K6" s="136"/>
    </row>
    <row r="7" spans="2:11" x14ac:dyDescent="0.2">
      <c r="B7" s="42"/>
      <c r="C7" s="42"/>
      <c r="D7" s="42"/>
      <c r="E7" s="42"/>
      <c r="F7" s="42"/>
      <c r="G7" s="42"/>
      <c r="H7" s="42"/>
      <c r="I7" s="3"/>
      <c r="J7" s="3"/>
    </row>
    <row r="8" spans="2:11" ht="25.5" x14ac:dyDescent="0.2">
      <c r="B8" s="133" t="s">
        <v>7</v>
      </c>
      <c r="C8" s="134"/>
      <c r="D8" s="134"/>
      <c r="E8" s="134"/>
      <c r="F8" s="135"/>
      <c r="G8" s="43" t="s">
        <v>108</v>
      </c>
      <c r="H8" s="43" t="s">
        <v>30</v>
      </c>
      <c r="I8" s="43" t="s">
        <v>109</v>
      </c>
      <c r="J8" s="43" t="s">
        <v>12</v>
      </c>
      <c r="K8" s="43" t="s">
        <v>29</v>
      </c>
    </row>
    <row r="9" spans="2:11" ht="16.5" customHeight="1" x14ac:dyDescent="0.2">
      <c r="B9" s="133">
        <v>1</v>
      </c>
      <c r="C9" s="134"/>
      <c r="D9" s="134"/>
      <c r="E9" s="134"/>
      <c r="F9" s="135"/>
      <c r="G9" s="43">
        <v>2</v>
      </c>
      <c r="H9" s="43">
        <v>3</v>
      </c>
      <c r="I9" s="43">
        <v>5</v>
      </c>
      <c r="J9" s="43" t="s">
        <v>14</v>
      </c>
      <c r="K9" s="43" t="s">
        <v>15</v>
      </c>
    </row>
    <row r="10" spans="2:11" s="40" customFormat="1" x14ac:dyDescent="0.2">
      <c r="B10" s="6"/>
      <c r="C10" s="6"/>
      <c r="D10" s="6"/>
      <c r="E10" s="6"/>
      <c r="F10" s="6" t="s">
        <v>16</v>
      </c>
      <c r="G10" s="59">
        <f>G11</f>
        <v>261230.08000000002</v>
      </c>
      <c r="H10" s="59">
        <f>H11</f>
        <v>336193</v>
      </c>
      <c r="I10" s="59">
        <f>I11+I28</f>
        <v>314676.62</v>
      </c>
      <c r="J10" s="51">
        <f>(I10/G10)*100</f>
        <v>120.45956575904275</v>
      </c>
      <c r="K10" s="51">
        <f>(I10/H10)*100</f>
        <v>93.599991671450624</v>
      </c>
    </row>
    <row r="11" spans="2:11" s="40" customFormat="1" ht="15.75" customHeight="1" x14ac:dyDescent="0.2">
      <c r="B11" s="6">
        <v>6</v>
      </c>
      <c r="C11" s="6"/>
      <c r="D11" s="6"/>
      <c r="E11" s="6"/>
      <c r="F11" s="6" t="s">
        <v>2</v>
      </c>
      <c r="G11" s="59">
        <f>G12+G15+G18+G21</f>
        <v>261230.08000000002</v>
      </c>
      <c r="H11" s="59">
        <f>H12+H15+H18+H21</f>
        <v>336193</v>
      </c>
      <c r="I11" s="59">
        <f>I12+I15+I18+I21</f>
        <v>313497.88</v>
      </c>
      <c r="J11" s="51">
        <f t="shared" ref="J11:J22" si="0">(I11/G11)*100</f>
        <v>120.0083390090452</v>
      </c>
      <c r="K11" s="51">
        <f>(I11/H11)*100</f>
        <v>93.249377589658323</v>
      </c>
    </row>
    <row r="12" spans="2:11" ht="25.5" x14ac:dyDescent="0.2">
      <c r="B12" s="11"/>
      <c r="C12" s="11">
        <v>63</v>
      </c>
      <c r="D12" s="11"/>
      <c r="E12" s="11"/>
      <c r="F12" s="11" t="s">
        <v>17</v>
      </c>
      <c r="G12" s="60">
        <f t="shared" ref="G12:I13" si="1">G13</f>
        <v>2850.89</v>
      </c>
      <c r="H12" s="60">
        <f t="shared" si="1"/>
        <v>2920</v>
      </c>
      <c r="I12" s="60">
        <f t="shared" si="1"/>
        <v>1911.56</v>
      </c>
      <c r="J12" s="51">
        <f t="shared" si="0"/>
        <v>67.051341861664255</v>
      </c>
      <c r="K12" s="51">
        <f>(I12/H12)*100</f>
        <v>65.464383561643842</v>
      </c>
    </row>
    <row r="13" spans="2:11" ht="25.5" x14ac:dyDescent="0.2">
      <c r="B13" s="11"/>
      <c r="C13" s="11"/>
      <c r="D13" s="11">
        <v>636</v>
      </c>
      <c r="E13" s="11"/>
      <c r="F13" s="37" t="s">
        <v>49</v>
      </c>
      <c r="G13" s="60">
        <f t="shared" si="1"/>
        <v>2850.89</v>
      </c>
      <c r="H13" s="60">
        <f t="shared" si="1"/>
        <v>2920</v>
      </c>
      <c r="I13" s="60">
        <f t="shared" si="1"/>
        <v>1911.56</v>
      </c>
      <c r="J13" s="51">
        <f t="shared" si="0"/>
        <v>67.051341861664255</v>
      </c>
      <c r="K13" s="51"/>
    </row>
    <row r="14" spans="2:11" ht="25.5" x14ac:dyDescent="0.2">
      <c r="B14" s="7"/>
      <c r="C14" s="7"/>
      <c r="D14" s="7"/>
      <c r="E14" s="7">
        <v>6361</v>
      </c>
      <c r="F14" s="37" t="s">
        <v>50</v>
      </c>
      <c r="G14" s="60">
        <v>2850.89</v>
      </c>
      <c r="H14" s="60">
        <v>2920</v>
      </c>
      <c r="I14" s="61">
        <v>1911.56</v>
      </c>
      <c r="J14" s="51">
        <f t="shared" si="0"/>
        <v>67.051341861664255</v>
      </c>
      <c r="K14" s="51"/>
    </row>
    <row r="15" spans="2:11" x14ac:dyDescent="0.2">
      <c r="B15" s="7"/>
      <c r="C15" s="7">
        <v>64</v>
      </c>
      <c r="D15" s="8"/>
      <c r="E15" s="8"/>
      <c r="F15" s="37" t="s">
        <v>51</v>
      </c>
      <c r="G15" s="60">
        <f t="shared" ref="G15:I16" si="2">G16</f>
        <v>0.01</v>
      </c>
      <c r="H15" s="60">
        <f t="shared" si="2"/>
        <v>2</v>
      </c>
      <c r="I15" s="60">
        <f t="shared" si="2"/>
        <v>0</v>
      </c>
      <c r="J15" s="51">
        <f t="shared" si="0"/>
        <v>0</v>
      </c>
      <c r="K15" s="51">
        <f>(I15/H15)*100</f>
        <v>0</v>
      </c>
    </row>
    <row r="16" spans="2:11" x14ac:dyDescent="0.2">
      <c r="B16" s="7"/>
      <c r="C16" s="7"/>
      <c r="D16" s="8">
        <v>641</v>
      </c>
      <c r="E16" s="8"/>
      <c r="F16" s="37" t="s">
        <v>52</v>
      </c>
      <c r="G16" s="60">
        <f t="shared" si="2"/>
        <v>0.01</v>
      </c>
      <c r="H16" s="60">
        <f t="shared" si="2"/>
        <v>2</v>
      </c>
      <c r="I16" s="60">
        <f t="shared" si="2"/>
        <v>0</v>
      </c>
      <c r="J16" s="51">
        <f t="shared" si="0"/>
        <v>0</v>
      </c>
      <c r="K16" s="51"/>
    </row>
    <row r="17" spans="2:11" x14ac:dyDescent="0.2">
      <c r="B17" s="7"/>
      <c r="C17" s="7"/>
      <c r="D17" s="8"/>
      <c r="E17" s="8">
        <v>6419</v>
      </c>
      <c r="F17" s="8" t="s">
        <v>104</v>
      </c>
      <c r="G17" s="60">
        <v>0.01</v>
      </c>
      <c r="H17" s="60">
        <v>2</v>
      </c>
      <c r="I17" s="61">
        <v>0</v>
      </c>
      <c r="J17" s="51">
        <f t="shared" si="0"/>
        <v>0</v>
      </c>
      <c r="K17" s="51"/>
    </row>
    <row r="18" spans="2:11" ht="25.5" x14ac:dyDescent="0.2">
      <c r="B18" s="7"/>
      <c r="C18" s="7">
        <v>65</v>
      </c>
      <c r="D18" s="8"/>
      <c r="E18" s="8"/>
      <c r="F18" s="37" t="s">
        <v>53</v>
      </c>
      <c r="G18" s="60">
        <f t="shared" ref="G18:I19" si="3">G19</f>
        <v>60388.87</v>
      </c>
      <c r="H18" s="60">
        <f t="shared" si="3"/>
        <v>61331</v>
      </c>
      <c r="I18" s="60">
        <f t="shared" si="3"/>
        <v>56411.94</v>
      </c>
      <c r="J18" s="51">
        <f t="shared" si="0"/>
        <v>93.414465281433479</v>
      </c>
      <c r="K18" s="51">
        <f>(I18/H18)*100</f>
        <v>91.979488350100283</v>
      </c>
    </row>
    <row r="19" spans="2:11" x14ac:dyDescent="0.2">
      <c r="B19" s="7"/>
      <c r="C19" s="7"/>
      <c r="D19" s="8">
        <v>652</v>
      </c>
      <c r="E19" s="8"/>
      <c r="F19" s="37" t="s">
        <v>48</v>
      </c>
      <c r="G19" s="60">
        <f t="shared" si="3"/>
        <v>60388.87</v>
      </c>
      <c r="H19" s="60">
        <f t="shared" si="3"/>
        <v>61331</v>
      </c>
      <c r="I19" s="60">
        <f t="shared" si="3"/>
        <v>56411.94</v>
      </c>
      <c r="J19" s="51">
        <f t="shared" si="0"/>
        <v>93.414465281433479</v>
      </c>
      <c r="K19" s="51"/>
    </row>
    <row r="20" spans="2:11" x14ac:dyDescent="0.2">
      <c r="B20" s="7"/>
      <c r="C20" s="7"/>
      <c r="D20" s="8"/>
      <c r="E20" s="8">
        <v>6526</v>
      </c>
      <c r="F20" s="37" t="s">
        <v>54</v>
      </c>
      <c r="G20" s="60">
        <v>60388.87</v>
      </c>
      <c r="H20" s="60">
        <v>61331</v>
      </c>
      <c r="I20" s="61">
        <v>56411.94</v>
      </c>
      <c r="J20" s="51">
        <f t="shared" si="0"/>
        <v>93.414465281433479</v>
      </c>
      <c r="K20" s="51"/>
    </row>
    <row r="21" spans="2:11" x14ac:dyDescent="0.2">
      <c r="B21" s="7"/>
      <c r="C21" s="7">
        <v>67</v>
      </c>
      <c r="D21" s="8"/>
      <c r="E21" s="8"/>
      <c r="F21" s="37" t="s">
        <v>56</v>
      </c>
      <c r="G21" s="60">
        <f>G22</f>
        <v>197990.31</v>
      </c>
      <c r="H21" s="60">
        <f>H22</f>
        <v>271940</v>
      </c>
      <c r="I21" s="60">
        <f>I22</f>
        <v>255174.38</v>
      </c>
      <c r="J21" s="51">
        <f t="shared" si="0"/>
        <v>128.88225691449244</v>
      </c>
      <c r="K21" s="51">
        <f>(I21/H21)*100</f>
        <v>93.834809149077003</v>
      </c>
    </row>
    <row r="22" spans="2:11" ht="25.5" x14ac:dyDescent="0.2">
      <c r="B22" s="7"/>
      <c r="C22" s="7"/>
      <c r="D22" s="8">
        <v>671</v>
      </c>
      <c r="E22" s="8"/>
      <c r="F22" s="37" t="s">
        <v>55</v>
      </c>
      <c r="G22" s="60">
        <f>G24+G23</f>
        <v>197990.31</v>
      </c>
      <c r="H22" s="60">
        <f>H24+H23</f>
        <v>271940</v>
      </c>
      <c r="I22" s="60">
        <f>I24+I23</f>
        <v>255174.38</v>
      </c>
      <c r="J22" s="51">
        <f t="shared" si="0"/>
        <v>128.88225691449244</v>
      </c>
      <c r="K22" s="51"/>
    </row>
    <row r="23" spans="2:11" ht="25.5" x14ac:dyDescent="0.2">
      <c r="B23" s="7"/>
      <c r="C23" s="7"/>
      <c r="D23" s="8"/>
      <c r="E23" s="8">
        <v>6711</v>
      </c>
      <c r="F23" s="37" t="s">
        <v>57</v>
      </c>
      <c r="G23" s="60">
        <v>197990.31</v>
      </c>
      <c r="H23" s="60">
        <v>245903</v>
      </c>
      <c r="I23" s="60">
        <v>229137.39</v>
      </c>
      <c r="J23" s="51"/>
      <c r="K23" s="51"/>
    </row>
    <row r="24" spans="2:11" ht="25.5" x14ac:dyDescent="0.2">
      <c r="B24" s="7"/>
      <c r="C24" s="7"/>
      <c r="D24" s="8"/>
      <c r="E24" s="8">
        <v>6712</v>
      </c>
      <c r="F24" s="37" t="s">
        <v>117</v>
      </c>
      <c r="G24" s="60">
        <v>0</v>
      </c>
      <c r="H24" s="60">
        <v>26037</v>
      </c>
      <c r="I24" s="61">
        <v>26036.99</v>
      </c>
      <c r="J24" s="51" t="e">
        <f>(I24/G24)*100</f>
        <v>#DIV/0!</v>
      </c>
      <c r="K24" s="51"/>
    </row>
    <row r="25" spans="2:11" ht="15.75" customHeight="1" x14ac:dyDescent="0.2"/>
    <row r="26" spans="2:11" ht="25.5" x14ac:dyDescent="0.2">
      <c r="B26" s="133" t="s">
        <v>7</v>
      </c>
      <c r="C26" s="134"/>
      <c r="D26" s="134"/>
      <c r="E26" s="134"/>
      <c r="F26" s="135"/>
      <c r="G26" s="43" t="s">
        <v>108</v>
      </c>
      <c r="H26" s="43" t="s">
        <v>30</v>
      </c>
      <c r="I26" s="43" t="s">
        <v>109</v>
      </c>
      <c r="J26" s="43" t="s">
        <v>12</v>
      </c>
      <c r="K26" s="43" t="s">
        <v>29</v>
      </c>
    </row>
    <row r="27" spans="2:11" ht="16.5" customHeight="1" x14ac:dyDescent="0.2">
      <c r="B27" s="133">
        <v>1</v>
      </c>
      <c r="C27" s="134"/>
      <c r="D27" s="134"/>
      <c r="E27" s="134"/>
      <c r="F27" s="135"/>
      <c r="G27" s="43">
        <v>2</v>
      </c>
      <c r="H27" s="43">
        <v>3</v>
      </c>
      <c r="I27" s="43">
        <v>5</v>
      </c>
      <c r="J27" s="43" t="s">
        <v>14</v>
      </c>
      <c r="K27" s="43" t="s">
        <v>15</v>
      </c>
    </row>
    <row r="28" spans="2:11" s="40" customFormat="1" x14ac:dyDescent="0.2">
      <c r="B28" s="6"/>
      <c r="C28" s="6"/>
      <c r="D28" s="6"/>
      <c r="E28" s="6"/>
      <c r="F28" s="6" t="s">
        <v>16</v>
      </c>
      <c r="G28" s="59">
        <f t="shared" ref="G28:I29" si="4">G29</f>
        <v>1525.86</v>
      </c>
      <c r="H28" s="59">
        <f t="shared" si="4"/>
        <v>1179</v>
      </c>
      <c r="I28" s="59">
        <f t="shared" si="4"/>
        <v>1178.74</v>
      </c>
      <c r="J28" s="51">
        <f>(I28/G28)*100</f>
        <v>77.25086180907816</v>
      </c>
      <c r="K28" s="51">
        <f>(I28/H28)*100</f>
        <v>99.977947413061912</v>
      </c>
    </row>
    <row r="29" spans="2:11" s="40" customFormat="1" ht="15.75" customHeight="1" x14ac:dyDescent="0.2">
      <c r="B29" s="6">
        <v>9</v>
      </c>
      <c r="C29" s="6"/>
      <c r="D29" s="6"/>
      <c r="E29" s="6"/>
      <c r="F29" s="46" t="s">
        <v>84</v>
      </c>
      <c r="G29" s="59">
        <f t="shared" si="4"/>
        <v>1525.86</v>
      </c>
      <c r="H29" s="59">
        <f t="shared" si="4"/>
        <v>1179</v>
      </c>
      <c r="I29" s="59">
        <f t="shared" si="4"/>
        <v>1178.74</v>
      </c>
      <c r="J29" s="51">
        <f>(I29/G29)*100</f>
        <v>77.25086180907816</v>
      </c>
      <c r="K29" s="51">
        <f>(I29/H29)*100</f>
        <v>99.977947413061912</v>
      </c>
    </row>
    <row r="30" spans="2:11" x14ac:dyDescent="0.2">
      <c r="B30" s="11"/>
      <c r="C30" s="11">
        <v>92</v>
      </c>
      <c r="D30" s="11"/>
      <c r="E30" s="11"/>
      <c r="F30" s="47" t="s">
        <v>85</v>
      </c>
      <c r="G30" s="60">
        <f t="shared" ref="G30:I31" si="5">G31</f>
        <v>1525.86</v>
      </c>
      <c r="H30" s="60">
        <f t="shared" si="5"/>
        <v>1179</v>
      </c>
      <c r="I30" s="60">
        <f t="shared" si="5"/>
        <v>1178.74</v>
      </c>
      <c r="J30" s="51">
        <f>(I30/G30)*100</f>
        <v>77.25086180907816</v>
      </c>
      <c r="K30" s="51">
        <f>(I30/H30)*100</f>
        <v>99.977947413061912</v>
      </c>
    </row>
    <row r="31" spans="2:11" x14ac:dyDescent="0.2">
      <c r="B31" s="11"/>
      <c r="C31" s="11"/>
      <c r="D31" s="11">
        <v>922</v>
      </c>
      <c r="E31" s="11"/>
      <c r="F31" s="47" t="s">
        <v>86</v>
      </c>
      <c r="G31" s="60">
        <f t="shared" si="5"/>
        <v>1525.86</v>
      </c>
      <c r="H31" s="60">
        <f t="shared" si="5"/>
        <v>1179</v>
      </c>
      <c r="I31" s="60">
        <f t="shared" si="5"/>
        <v>1178.74</v>
      </c>
      <c r="J31" s="51">
        <f>(I31/G31)*100</f>
        <v>77.25086180907816</v>
      </c>
      <c r="K31" s="51"/>
    </row>
    <row r="32" spans="2:11" x14ac:dyDescent="0.2">
      <c r="B32" s="7"/>
      <c r="C32" s="7"/>
      <c r="D32" s="7"/>
      <c r="E32" s="7">
        <v>9221</v>
      </c>
      <c r="F32" s="47" t="s">
        <v>87</v>
      </c>
      <c r="G32" s="60">
        <v>1525.86</v>
      </c>
      <c r="H32" s="60">
        <v>1179</v>
      </c>
      <c r="I32" s="61">
        <v>1178.74</v>
      </c>
      <c r="J32" s="51">
        <f>(I32/G32)*100</f>
        <v>77.25086180907816</v>
      </c>
      <c r="K32" s="51"/>
    </row>
    <row r="33" spans="2:11" ht="15.75" customHeight="1" x14ac:dyDescent="0.2">
      <c r="B33" s="42"/>
      <c r="C33" s="42"/>
      <c r="D33" s="42"/>
      <c r="E33" s="42"/>
      <c r="F33" s="42"/>
      <c r="G33" s="42"/>
      <c r="H33" s="42"/>
      <c r="I33" s="3"/>
      <c r="J33" s="3"/>
      <c r="K33" s="3"/>
    </row>
    <row r="34" spans="2:11" ht="25.5" x14ac:dyDescent="0.2">
      <c r="B34" s="133" t="s">
        <v>7</v>
      </c>
      <c r="C34" s="134"/>
      <c r="D34" s="134"/>
      <c r="E34" s="134"/>
      <c r="F34" s="135"/>
      <c r="G34" s="43" t="s">
        <v>108</v>
      </c>
      <c r="H34" s="43" t="s">
        <v>30</v>
      </c>
      <c r="I34" s="43" t="s">
        <v>109</v>
      </c>
      <c r="J34" s="43" t="s">
        <v>12</v>
      </c>
      <c r="K34" s="43" t="s">
        <v>29</v>
      </c>
    </row>
    <row r="35" spans="2:11" ht="12.75" customHeight="1" x14ac:dyDescent="0.2">
      <c r="B35" s="133">
        <v>1</v>
      </c>
      <c r="C35" s="134"/>
      <c r="D35" s="134"/>
      <c r="E35" s="134"/>
      <c r="F35" s="135"/>
      <c r="G35" s="43">
        <v>2</v>
      </c>
      <c r="H35" s="43">
        <v>3</v>
      </c>
      <c r="I35" s="43">
        <v>5</v>
      </c>
      <c r="J35" s="43" t="s">
        <v>14</v>
      </c>
      <c r="K35" s="43" t="s">
        <v>15</v>
      </c>
    </row>
    <row r="36" spans="2:11" s="40" customFormat="1" x14ac:dyDescent="0.2">
      <c r="B36" s="6"/>
      <c r="C36" s="6"/>
      <c r="D36" s="6"/>
      <c r="E36" s="6"/>
      <c r="F36" s="6" t="s">
        <v>8</v>
      </c>
      <c r="G36" s="59">
        <f>G37+G77</f>
        <v>261577.2</v>
      </c>
      <c r="H36" s="59">
        <f>H37+H77</f>
        <v>337372</v>
      </c>
      <c r="I36" s="59">
        <f>I37+I77</f>
        <v>314396.11</v>
      </c>
      <c r="J36" s="51">
        <f t="shared" ref="J36:J76" si="6">(I36/G36)*100</f>
        <v>120.19247472639051</v>
      </c>
      <c r="K36" s="51">
        <f>(I36/H36)*100</f>
        <v>93.189746037015524</v>
      </c>
    </row>
    <row r="37" spans="2:11" s="40" customFormat="1" x14ac:dyDescent="0.2">
      <c r="B37" s="6">
        <v>3</v>
      </c>
      <c r="C37" s="6"/>
      <c r="D37" s="6"/>
      <c r="E37" s="6"/>
      <c r="F37" s="6" t="s">
        <v>3</v>
      </c>
      <c r="G37" s="59">
        <f>G38+G45+G74</f>
        <v>261577.2</v>
      </c>
      <c r="H37" s="59">
        <f>H38+H45+H74</f>
        <v>311335</v>
      </c>
      <c r="I37" s="59">
        <f>I38+I45+I74</f>
        <v>288359.12</v>
      </c>
      <c r="J37" s="51">
        <f t="shared" si="6"/>
        <v>110.23862936066293</v>
      </c>
      <c r="K37" s="51">
        <f t="shared" ref="K37:K80" si="7">(I37/H37)*100</f>
        <v>92.62020652994363</v>
      </c>
    </row>
    <row r="38" spans="2:11" s="40" customFormat="1" x14ac:dyDescent="0.2">
      <c r="B38" s="6"/>
      <c r="C38" s="6">
        <v>31</v>
      </c>
      <c r="D38" s="6"/>
      <c r="E38" s="6"/>
      <c r="F38" s="6" t="s">
        <v>4</v>
      </c>
      <c r="G38" s="59">
        <f>G39+G41+G43</f>
        <v>189293.81</v>
      </c>
      <c r="H38" s="59">
        <f>H39+H41+H43</f>
        <v>217139</v>
      </c>
      <c r="I38" s="59">
        <f>I39+I41+I43</f>
        <v>213450.08</v>
      </c>
      <c r="J38" s="51">
        <f t="shared" si="6"/>
        <v>112.76125722230429</v>
      </c>
      <c r="K38" s="51">
        <f t="shared" si="7"/>
        <v>98.301125085774544</v>
      </c>
    </row>
    <row r="39" spans="2:11" x14ac:dyDescent="0.2">
      <c r="B39" s="7"/>
      <c r="C39" s="7"/>
      <c r="D39" s="7">
        <v>311</v>
      </c>
      <c r="E39" s="7"/>
      <c r="F39" s="7" t="s">
        <v>18</v>
      </c>
      <c r="G39" s="60">
        <f>G40</f>
        <v>156556.4</v>
      </c>
      <c r="H39" s="60">
        <f>H40</f>
        <v>180000</v>
      </c>
      <c r="I39" s="60">
        <f>I40</f>
        <v>176833.33</v>
      </c>
      <c r="J39" s="51">
        <f t="shared" si="6"/>
        <v>112.95183716539215</v>
      </c>
      <c r="K39" s="51">
        <f t="shared" si="7"/>
        <v>98.240738888888885</v>
      </c>
    </row>
    <row r="40" spans="2:11" x14ac:dyDescent="0.2">
      <c r="B40" s="7"/>
      <c r="C40" s="7"/>
      <c r="D40" s="7"/>
      <c r="E40" s="7">
        <v>3111</v>
      </c>
      <c r="F40" s="7" t="s">
        <v>19</v>
      </c>
      <c r="G40" s="60">
        <v>156556.4</v>
      </c>
      <c r="H40" s="60">
        <v>180000</v>
      </c>
      <c r="I40" s="61">
        <v>176833.33</v>
      </c>
      <c r="J40" s="51">
        <f t="shared" si="6"/>
        <v>112.95183716539215</v>
      </c>
      <c r="K40" s="51">
        <f t="shared" si="7"/>
        <v>98.240738888888885</v>
      </c>
    </row>
    <row r="41" spans="2:11" x14ac:dyDescent="0.2">
      <c r="B41" s="7"/>
      <c r="C41" s="7"/>
      <c r="D41" s="7">
        <v>312</v>
      </c>
      <c r="E41" s="7"/>
      <c r="F41" s="44" t="s">
        <v>58</v>
      </c>
      <c r="G41" s="60">
        <f>G42</f>
        <v>6841.99</v>
      </c>
      <c r="H41" s="60">
        <f>H42</f>
        <v>7439</v>
      </c>
      <c r="I41" s="60">
        <f>I42</f>
        <v>7439.28</v>
      </c>
      <c r="J41" s="51">
        <f t="shared" si="6"/>
        <v>108.72977013997389</v>
      </c>
      <c r="K41" s="51">
        <f t="shared" si="7"/>
        <v>100.00376394676704</v>
      </c>
    </row>
    <row r="42" spans="2:11" x14ac:dyDescent="0.2">
      <c r="B42" s="7"/>
      <c r="C42" s="7"/>
      <c r="D42" s="7"/>
      <c r="E42" s="7">
        <v>3121</v>
      </c>
      <c r="F42" s="44" t="s">
        <v>58</v>
      </c>
      <c r="G42" s="60">
        <v>6841.99</v>
      </c>
      <c r="H42" s="60">
        <v>7439</v>
      </c>
      <c r="I42" s="61">
        <v>7439.28</v>
      </c>
      <c r="J42" s="51">
        <f t="shared" si="6"/>
        <v>108.72977013997389</v>
      </c>
      <c r="K42" s="51">
        <f t="shared" si="7"/>
        <v>100.00376394676704</v>
      </c>
    </row>
    <row r="43" spans="2:11" x14ac:dyDescent="0.2">
      <c r="B43" s="7"/>
      <c r="C43" s="7"/>
      <c r="D43" s="7">
        <v>313</v>
      </c>
      <c r="E43" s="7"/>
      <c r="F43" s="44" t="s">
        <v>59</v>
      </c>
      <c r="G43" s="60">
        <f>G44</f>
        <v>25895.42</v>
      </c>
      <c r="H43" s="60">
        <f>H44</f>
        <v>29700</v>
      </c>
      <c r="I43" s="60">
        <f>I44</f>
        <v>29177.47</v>
      </c>
      <c r="J43" s="51">
        <f t="shared" si="6"/>
        <v>112.67424895985469</v>
      </c>
      <c r="K43" s="51">
        <f t="shared" si="7"/>
        <v>98.240639730639728</v>
      </c>
    </row>
    <row r="44" spans="2:11" x14ac:dyDescent="0.2">
      <c r="B44" s="7"/>
      <c r="C44" s="7"/>
      <c r="D44" s="7"/>
      <c r="E44" s="7">
        <v>3132</v>
      </c>
      <c r="F44" s="44" t="s">
        <v>60</v>
      </c>
      <c r="G44" s="60">
        <v>25895.42</v>
      </c>
      <c r="H44" s="60">
        <v>29700</v>
      </c>
      <c r="I44" s="61">
        <v>29177.47</v>
      </c>
      <c r="J44" s="51">
        <f t="shared" si="6"/>
        <v>112.67424895985469</v>
      </c>
      <c r="K44" s="51">
        <f t="shared" si="7"/>
        <v>98.240639730639728</v>
      </c>
    </row>
    <row r="45" spans="2:11" s="40" customFormat="1" x14ac:dyDescent="0.2">
      <c r="B45" s="63"/>
      <c r="C45" s="63">
        <v>32</v>
      </c>
      <c r="D45" s="64"/>
      <c r="E45" s="64"/>
      <c r="F45" s="63" t="s">
        <v>11</v>
      </c>
      <c r="G45" s="59">
        <f>G46+G51+G58+G68</f>
        <v>71655.38</v>
      </c>
      <c r="H45" s="59">
        <f>H46+H51+H58+H68</f>
        <v>93596</v>
      </c>
      <c r="I45" s="59">
        <f>I46+I51+I58+I68</f>
        <v>74411.490000000005</v>
      </c>
      <c r="J45" s="51">
        <f t="shared" si="6"/>
        <v>103.84634063764646</v>
      </c>
      <c r="K45" s="51">
        <f t="shared" si="7"/>
        <v>79.502852686012233</v>
      </c>
    </row>
    <row r="46" spans="2:11" x14ac:dyDescent="0.2">
      <c r="B46" s="7"/>
      <c r="C46" s="7"/>
      <c r="D46" s="7">
        <v>321</v>
      </c>
      <c r="E46" s="7"/>
      <c r="F46" s="7" t="s">
        <v>20</v>
      </c>
      <c r="G46" s="60">
        <f>G47+G48+G49+G50</f>
        <v>7558.4199999999992</v>
      </c>
      <c r="H46" s="60">
        <f>H47+H48+H49+H50</f>
        <v>8497</v>
      </c>
      <c r="I46" s="60">
        <f>I47+I48+I49+I50</f>
        <v>7841.5100000000011</v>
      </c>
      <c r="J46" s="51">
        <f t="shared" si="6"/>
        <v>103.74535947989132</v>
      </c>
      <c r="K46" s="51">
        <f t="shared" si="7"/>
        <v>92.285630222431465</v>
      </c>
    </row>
    <row r="47" spans="2:11" x14ac:dyDescent="0.2">
      <c r="B47" s="7"/>
      <c r="C47" s="7"/>
      <c r="D47" s="7"/>
      <c r="E47" s="7">
        <v>3211</v>
      </c>
      <c r="F47" s="25" t="s">
        <v>21</v>
      </c>
      <c r="G47" s="60">
        <v>367.44</v>
      </c>
      <c r="H47" s="60">
        <v>365</v>
      </c>
      <c r="I47" s="61">
        <v>365</v>
      </c>
      <c r="J47" s="51">
        <f t="shared" si="6"/>
        <v>99.335946004789903</v>
      </c>
      <c r="K47" s="51">
        <f t="shared" si="7"/>
        <v>100</v>
      </c>
    </row>
    <row r="48" spans="2:11" ht="14.25" customHeight="1" x14ac:dyDescent="0.2">
      <c r="B48" s="7"/>
      <c r="C48" s="7"/>
      <c r="D48" s="8"/>
      <c r="E48" s="8">
        <v>3212</v>
      </c>
      <c r="F48" s="44" t="s">
        <v>61</v>
      </c>
      <c r="G48" s="60">
        <v>6494.19</v>
      </c>
      <c r="H48" s="60">
        <v>7000</v>
      </c>
      <c r="I48" s="61">
        <v>6353.89</v>
      </c>
      <c r="J48" s="51">
        <f t="shared" si="6"/>
        <v>97.839607402924784</v>
      </c>
      <c r="K48" s="51">
        <f t="shared" si="7"/>
        <v>90.769857142857148</v>
      </c>
    </row>
    <row r="49" spans="2:11" x14ac:dyDescent="0.2">
      <c r="B49" s="7"/>
      <c r="C49" s="7"/>
      <c r="D49" s="8"/>
      <c r="E49" s="8">
        <v>3213</v>
      </c>
      <c r="F49" s="44" t="s">
        <v>62</v>
      </c>
      <c r="G49" s="60">
        <v>696.79</v>
      </c>
      <c r="H49" s="60">
        <v>800</v>
      </c>
      <c r="I49" s="61">
        <v>790.81</v>
      </c>
      <c r="J49" s="51">
        <f t="shared" si="6"/>
        <v>113.49330501298813</v>
      </c>
      <c r="K49" s="51">
        <f t="shared" si="7"/>
        <v>98.851249999999993</v>
      </c>
    </row>
    <row r="50" spans="2:11" x14ac:dyDescent="0.2">
      <c r="B50" s="7"/>
      <c r="C50" s="7"/>
      <c r="D50" s="8"/>
      <c r="E50" s="93">
        <v>3214</v>
      </c>
      <c r="F50" s="44" t="s">
        <v>114</v>
      </c>
      <c r="G50" s="60">
        <v>0</v>
      </c>
      <c r="H50" s="60">
        <v>332</v>
      </c>
      <c r="I50" s="61">
        <v>331.81</v>
      </c>
      <c r="J50" s="51"/>
      <c r="K50" s="51">
        <f t="shared" si="7"/>
        <v>99.942771084337352</v>
      </c>
    </row>
    <row r="51" spans="2:11" x14ac:dyDescent="0.2">
      <c r="B51" s="7"/>
      <c r="C51" s="7"/>
      <c r="D51" s="8">
        <v>322</v>
      </c>
      <c r="F51" s="44" t="s">
        <v>63</v>
      </c>
      <c r="G51" s="60">
        <f>G52+G53+G54+G55+G56+G57</f>
        <v>41165.58</v>
      </c>
      <c r="H51" s="60">
        <f>H52+H53+H54+H55+H56+H57</f>
        <v>59105</v>
      </c>
      <c r="I51" s="60">
        <f>I52+I53+I54+I55+I56+I57</f>
        <v>45427.360000000001</v>
      </c>
      <c r="J51" s="51">
        <f t="shared" si="6"/>
        <v>110.35277530402827</v>
      </c>
      <c r="K51" s="51">
        <f t="shared" si="7"/>
        <v>76.858742915150998</v>
      </c>
    </row>
    <row r="52" spans="2:11" x14ac:dyDescent="0.2">
      <c r="B52" s="7"/>
      <c r="C52" s="7"/>
      <c r="D52" s="8"/>
      <c r="E52" s="8">
        <v>3221</v>
      </c>
      <c r="F52" s="44" t="s">
        <v>64</v>
      </c>
      <c r="G52" s="60">
        <v>11015.99</v>
      </c>
      <c r="H52" s="60">
        <v>14745</v>
      </c>
      <c r="I52" s="61">
        <v>13341.76</v>
      </c>
      <c r="J52" s="51">
        <f t="shared" si="6"/>
        <v>121.11267348645016</v>
      </c>
      <c r="K52" s="51">
        <f t="shared" si="7"/>
        <v>90.483282468633448</v>
      </c>
    </row>
    <row r="53" spans="2:11" x14ac:dyDescent="0.2">
      <c r="B53" s="7"/>
      <c r="C53" s="7"/>
      <c r="D53" s="8"/>
      <c r="E53" s="8">
        <v>3222</v>
      </c>
      <c r="F53" s="44" t="s">
        <v>65</v>
      </c>
      <c r="G53" s="60">
        <v>16013.88</v>
      </c>
      <c r="H53" s="60">
        <v>22760</v>
      </c>
      <c r="I53" s="61">
        <v>19039.93</v>
      </c>
      <c r="J53" s="51">
        <f t="shared" si="6"/>
        <v>118.89641985577512</v>
      </c>
      <c r="K53" s="51">
        <f t="shared" si="7"/>
        <v>83.655228471001763</v>
      </c>
    </row>
    <row r="54" spans="2:11" x14ac:dyDescent="0.2">
      <c r="B54" s="7"/>
      <c r="C54" s="7"/>
      <c r="D54" s="8"/>
      <c r="E54" s="8">
        <v>3223</v>
      </c>
      <c r="F54" s="44" t="s">
        <v>66</v>
      </c>
      <c r="G54" s="60">
        <v>13272.28</v>
      </c>
      <c r="H54" s="60">
        <v>20000</v>
      </c>
      <c r="I54" s="61">
        <v>12284.78</v>
      </c>
      <c r="J54" s="51">
        <f t="shared" si="6"/>
        <v>92.559680778283763</v>
      </c>
      <c r="K54" s="51">
        <f t="shared" si="7"/>
        <v>61.423899999999996</v>
      </c>
    </row>
    <row r="55" spans="2:11" ht="25.5" x14ac:dyDescent="0.2">
      <c r="B55" s="7"/>
      <c r="C55" s="7"/>
      <c r="D55" s="8"/>
      <c r="E55" s="8">
        <v>3224</v>
      </c>
      <c r="F55" s="44" t="s">
        <v>67</v>
      </c>
      <c r="G55" s="60">
        <v>0</v>
      </c>
      <c r="H55" s="60">
        <v>500</v>
      </c>
      <c r="I55" s="61">
        <v>0</v>
      </c>
      <c r="J55" s="51"/>
      <c r="K55" s="51">
        <f t="shared" si="7"/>
        <v>0</v>
      </c>
    </row>
    <row r="56" spans="2:11" x14ac:dyDescent="0.2">
      <c r="B56" s="7"/>
      <c r="C56" s="7"/>
      <c r="D56" s="8"/>
      <c r="E56" s="8">
        <v>3225</v>
      </c>
      <c r="F56" s="44" t="s">
        <v>68</v>
      </c>
      <c r="G56" s="60">
        <v>0</v>
      </c>
      <c r="H56" s="60">
        <v>500</v>
      </c>
      <c r="I56" s="61">
        <v>261.14999999999998</v>
      </c>
      <c r="J56" s="51"/>
      <c r="K56" s="51">
        <f t="shared" si="7"/>
        <v>52.23</v>
      </c>
    </row>
    <row r="57" spans="2:11" x14ac:dyDescent="0.2">
      <c r="B57" s="7"/>
      <c r="C57" s="7"/>
      <c r="D57" s="8"/>
      <c r="E57" s="8">
        <v>3227</v>
      </c>
      <c r="F57" s="44" t="s">
        <v>69</v>
      </c>
      <c r="G57" s="60">
        <v>863.43</v>
      </c>
      <c r="H57" s="60">
        <v>600</v>
      </c>
      <c r="I57" s="61">
        <v>499.74</v>
      </c>
      <c r="J57" s="51">
        <f t="shared" si="6"/>
        <v>57.87846148500747</v>
      </c>
      <c r="K57" s="51">
        <f t="shared" si="7"/>
        <v>83.289999999999992</v>
      </c>
    </row>
    <row r="58" spans="2:11" x14ac:dyDescent="0.2">
      <c r="B58" s="7"/>
      <c r="C58" s="7"/>
      <c r="D58" s="8">
        <v>323</v>
      </c>
      <c r="E58" s="8"/>
      <c r="F58" s="44" t="s">
        <v>70</v>
      </c>
      <c r="G58" s="60">
        <f>G59+G60+G61+G62+G63+G64+G65+G66+G67</f>
        <v>20017.309999999998</v>
      </c>
      <c r="H58" s="60">
        <f>H59+H60+H61+H62+H63+H64+H65+H66+H67</f>
        <v>22298</v>
      </c>
      <c r="I58" s="60">
        <f>I59+I60+I61+I62+I63+I64+I65+I66+I67</f>
        <v>17759.46</v>
      </c>
      <c r="J58" s="51">
        <f t="shared" si="6"/>
        <v>88.720512396520817</v>
      </c>
      <c r="K58" s="51">
        <f t="shared" si="7"/>
        <v>79.645977217687687</v>
      </c>
    </row>
    <row r="59" spans="2:11" x14ac:dyDescent="0.2">
      <c r="B59" s="7"/>
      <c r="C59" s="7"/>
      <c r="D59" s="8"/>
      <c r="E59" s="8">
        <v>3231</v>
      </c>
      <c r="F59" s="44" t="s">
        <v>71</v>
      </c>
      <c r="G59" s="60">
        <v>1354.85</v>
      </c>
      <c r="H59" s="60">
        <v>1850</v>
      </c>
      <c r="I59" s="61">
        <v>1765.84</v>
      </c>
      <c r="J59" s="51">
        <f t="shared" si="6"/>
        <v>130.3347234011145</v>
      </c>
      <c r="K59" s="51">
        <f t="shared" si="7"/>
        <v>95.450810810810808</v>
      </c>
    </row>
    <row r="60" spans="2:11" x14ac:dyDescent="0.2">
      <c r="B60" s="7"/>
      <c r="C60" s="7"/>
      <c r="D60" s="8"/>
      <c r="E60" s="8">
        <v>3232</v>
      </c>
      <c r="F60" s="44" t="s">
        <v>72</v>
      </c>
      <c r="G60" s="60">
        <v>4738.03</v>
      </c>
      <c r="H60" s="60">
        <v>5000</v>
      </c>
      <c r="I60" s="61">
        <v>1881.06</v>
      </c>
      <c r="J60" s="51">
        <f t="shared" si="6"/>
        <v>39.701310460254582</v>
      </c>
      <c r="K60" s="51">
        <f t="shared" si="7"/>
        <v>37.621200000000002</v>
      </c>
    </row>
    <row r="61" spans="2:11" x14ac:dyDescent="0.2">
      <c r="B61" s="7"/>
      <c r="C61" s="7"/>
      <c r="D61" s="8"/>
      <c r="E61" s="8">
        <v>3233</v>
      </c>
      <c r="F61" s="44" t="s">
        <v>73</v>
      </c>
      <c r="G61" s="60">
        <v>74.66</v>
      </c>
      <c r="H61" s="60">
        <v>200</v>
      </c>
      <c r="I61" s="61">
        <v>0</v>
      </c>
      <c r="J61" s="51">
        <f t="shared" si="6"/>
        <v>0</v>
      </c>
      <c r="K61" s="51">
        <f t="shared" si="7"/>
        <v>0</v>
      </c>
    </row>
    <row r="62" spans="2:11" x14ac:dyDescent="0.2">
      <c r="B62" s="7"/>
      <c r="C62" s="7"/>
      <c r="D62" s="8"/>
      <c r="E62" s="8">
        <v>3234</v>
      </c>
      <c r="F62" s="44" t="s">
        <v>74</v>
      </c>
      <c r="G62" s="60">
        <v>2576.17</v>
      </c>
      <c r="H62" s="60">
        <v>1700</v>
      </c>
      <c r="I62" s="61">
        <v>1384.48</v>
      </c>
      <c r="J62" s="51">
        <f t="shared" si="6"/>
        <v>53.741794990237445</v>
      </c>
      <c r="K62" s="51">
        <f t="shared" si="7"/>
        <v>81.44</v>
      </c>
    </row>
    <row r="63" spans="2:11" x14ac:dyDescent="0.2">
      <c r="B63" s="7"/>
      <c r="C63" s="7"/>
      <c r="D63" s="8"/>
      <c r="E63" s="8">
        <v>3235</v>
      </c>
      <c r="F63" s="44" t="s">
        <v>98</v>
      </c>
      <c r="G63" s="60">
        <v>457.89</v>
      </c>
      <c r="H63" s="60">
        <v>1060</v>
      </c>
      <c r="I63" s="61">
        <v>950.57</v>
      </c>
      <c r="J63" s="51">
        <f t="shared" si="6"/>
        <v>207.59789469086462</v>
      </c>
      <c r="K63" s="51">
        <f t="shared" si="7"/>
        <v>89.676415094339617</v>
      </c>
    </row>
    <row r="64" spans="2:11" x14ac:dyDescent="0.2">
      <c r="B64" s="7"/>
      <c r="C64" s="7"/>
      <c r="D64" s="8"/>
      <c r="E64" s="8">
        <v>3236</v>
      </c>
      <c r="F64" s="44" t="s">
        <v>75</v>
      </c>
      <c r="G64" s="60">
        <v>1791.06</v>
      </c>
      <c r="H64" s="60">
        <v>2000</v>
      </c>
      <c r="I64" s="61">
        <v>1523.99</v>
      </c>
      <c r="J64" s="51">
        <f t="shared" si="6"/>
        <v>85.088718412560155</v>
      </c>
      <c r="K64" s="51">
        <f t="shared" si="7"/>
        <v>76.1995</v>
      </c>
    </row>
    <row r="65" spans="2:11" x14ac:dyDescent="0.2">
      <c r="B65" s="7"/>
      <c r="C65" s="7"/>
      <c r="D65" s="8"/>
      <c r="E65" s="8">
        <v>3237</v>
      </c>
      <c r="F65" s="44" t="s">
        <v>76</v>
      </c>
      <c r="G65" s="60">
        <v>7070.31</v>
      </c>
      <c r="H65" s="60">
        <v>7938</v>
      </c>
      <c r="I65" s="61">
        <v>7896.83</v>
      </c>
      <c r="J65" s="51">
        <f t="shared" si="6"/>
        <v>111.69001076331872</v>
      </c>
      <c r="K65" s="51">
        <f t="shared" si="7"/>
        <v>99.481355505165027</v>
      </c>
    </row>
    <row r="66" spans="2:11" x14ac:dyDescent="0.2">
      <c r="B66" s="7"/>
      <c r="C66" s="7"/>
      <c r="D66" s="8"/>
      <c r="E66" s="8">
        <v>3238</v>
      </c>
      <c r="F66" s="44" t="s">
        <v>115</v>
      </c>
      <c r="G66" s="60">
        <v>0</v>
      </c>
      <c r="H66" s="60">
        <v>1720</v>
      </c>
      <c r="I66" s="61">
        <v>1529.48</v>
      </c>
      <c r="J66" s="51"/>
      <c r="K66" s="51">
        <f t="shared" si="7"/>
        <v>88.923255813953489</v>
      </c>
    </row>
    <row r="67" spans="2:11" x14ac:dyDescent="0.2">
      <c r="B67" s="7"/>
      <c r="C67" s="7"/>
      <c r="D67" s="8"/>
      <c r="E67" s="8">
        <v>3239</v>
      </c>
      <c r="F67" s="44" t="s">
        <v>77</v>
      </c>
      <c r="G67" s="60">
        <v>1954.34</v>
      </c>
      <c r="H67" s="60">
        <v>830</v>
      </c>
      <c r="I67" s="61">
        <v>827.21</v>
      </c>
      <c r="J67" s="51">
        <f t="shared" si="6"/>
        <v>42.326821330986427</v>
      </c>
      <c r="K67" s="51">
        <f t="shared" si="7"/>
        <v>99.663855421686748</v>
      </c>
    </row>
    <row r="68" spans="2:11" x14ac:dyDescent="0.2">
      <c r="B68" s="7"/>
      <c r="C68" s="7"/>
      <c r="D68" s="8">
        <v>329</v>
      </c>
      <c r="E68" s="8"/>
      <c r="F68" s="44" t="s">
        <v>78</v>
      </c>
      <c r="G68" s="60">
        <f>G69+G72+G70+G71+G73</f>
        <v>2914.07</v>
      </c>
      <c r="H68" s="60">
        <f>H69+H72+H70+H71+H73</f>
        <v>3696</v>
      </c>
      <c r="I68" s="60">
        <f>I69+I72+I70+I71+I73</f>
        <v>3383.16</v>
      </c>
      <c r="J68" s="51">
        <f t="shared" si="6"/>
        <v>116.09741701469079</v>
      </c>
      <c r="K68" s="51">
        <f t="shared" si="7"/>
        <v>91.535714285714292</v>
      </c>
    </row>
    <row r="69" spans="2:11" x14ac:dyDescent="0.2">
      <c r="B69" s="7"/>
      <c r="C69" s="7"/>
      <c r="D69" s="8"/>
      <c r="E69" s="8">
        <v>3292</v>
      </c>
      <c r="F69" s="44" t="s">
        <v>79</v>
      </c>
      <c r="G69" s="60">
        <v>1874.58</v>
      </c>
      <c r="H69" s="60">
        <v>2587</v>
      </c>
      <c r="I69" s="61">
        <v>2586.2199999999998</v>
      </c>
      <c r="J69" s="51">
        <f t="shared" si="6"/>
        <v>137.96263696401329</v>
      </c>
      <c r="K69" s="51">
        <f t="shared" si="7"/>
        <v>99.969849246231149</v>
      </c>
    </row>
    <row r="70" spans="2:11" x14ac:dyDescent="0.2">
      <c r="B70" s="7"/>
      <c r="C70" s="7"/>
      <c r="D70" s="8"/>
      <c r="E70" s="8">
        <v>3293</v>
      </c>
      <c r="F70" s="44" t="s">
        <v>101</v>
      </c>
      <c r="G70" s="60">
        <v>132.99</v>
      </c>
      <c r="H70" s="60">
        <v>399</v>
      </c>
      <c r="I70" s="61">
        <v>399</v>
      </c>
      <c r="J70" s="51">
        <f t="shared" si="6"/>
        <v>300.02255808707423</v>
      </c>
      <c r="K70" s="51">
        <f t="shared" si="7"/>
        <v>100</v>
      </c>
    </row>
    <row r="71" spans="2:11" x14ac:dyDescent="0.2">
      <c r="B71" s="7"/>
      <c r="C71" s="7"/>
      <c r="D71" s="8"/>
      <c r="E71" s="8">
        <v>3294</v>
      </c>
      <c r="F71" s="44" t="s">
        <v>116</v>
      </c>
      <c r="G71" s="60">
        <v>0</v>
      </c>
      <c r="H71" s="60">
        <v>60</v>
      </c>
      <c r="I71" s="61">
        <v>60</v>
      </c>
      <c r="J71" s="51"/>
      <c r="K71" s="51">
        <f t="shared" si="7"/>
        <v>100</v>
      </c>
    </row>
    <row r="72" spans="2:11" x14ac:dyDescent="0.2">
      <c r="B72" s="7"/>
      <c r="C72" s="7"/>
      <c r="D72" s="8"/>
      <c r="E72" s="8">
        <v>3295</v>
      </c>
      <c r="F72" s="45" t="s">
        <v>80</v>
      </c>
      <c r="G72" s="60">
        <v>176.52</v>
      </c>
      <c r="H72" s="60">
        <v>450</v>
      </c>
      <c r="I72" s="61">
        <v>137.94</v>
      </c>
      <c r="J72" s="51">
        <f t="shared" si="6"/>
        <v>78.144119646498979</v>
      </c>
      <c r="K72" s="51">
        <f t="shared" si="7"/>
        <v>30.653333333333332</v>
      </c>
    </row>
    <row r="73" spans="2:11" x14ac:dyDescent="0.2">
      <c r="B73" s="39"/>
      <c r="C73" s="39"/>
      <c r="D73" s="39"/>
      <c r="E73" s="39">
        <v>3299</v>
      </c>
      <c r="F73" s="39" t="s">
        <v>102</v>
      </c>
      <c r="G73" s="61">
        <v>729.98</v>
      </c>
      <c r="H73" s="61">
        <v>200</v>
      </c>
      <c r="I73" s="61">
        <v>200</v>
      </c>
      <c r="J73" s="51">
        <f t="shared" si="6"/>
        <v>27.398010904408338</v>
      </c>
      <c r="K73" s="51">
        <f t="shared" si="7"/>
        <v>100</v>
      </c>
    </row>
    <row r="74" spans="2:11" s="40" customFormat="1" x14ac:dyDescent="0.2">
      <c r="B74" s="63"/>
      <c r="C74" s="63">
        <v>34</v>
      </c>
      <c r="D74" s="64"/>
      <c r="E74" s="64"/>
      <c r="F74" s="65" t="s">
        <v>81</v>
      </c>
      <c r="G74" s="59">
        <f t="shared" ref="G74:I75" si="8">G75</f>
        <v>628.01</v>
      </c>
      <c r="H74" s="59">
        <f t="shared" si="8"/>
        <v>600</v>
      </c>
      <c r="I74" s="59">
        <f t="shared" si="8"/>
        <v>497.55</v>
      </c>
      <c r="J74" s="51">
        <f t="shared" si="6"/>
        <v>79.226445438766902</v>
      </c>
      <c r="K74" s="51">
        <f t="shared" si="7"/>
        <v>82.925000000000011</v>
      </c>
    </row>
    <row r="75" spans="2:11" x14ac:dyDescent="0.2">
      <c r="B75" s="7"/>
      <c r="C75" s="7"/>
      <c r="D75" s="8">
        <v>343</v>
      </c>
      <c r="E75" s="8"/>
      <c r="F75" s="44" t="s">
        <v>82</v>
      </c>
      <c r="G75" s="60">
        <f t="shared" si="8"/>
        <v>628.01</v>
      </c>
      <c r="H75" s="60">
        <f t="shared" si="8"/>
        <v>600</v>
      </c>
      <c r="I75" s="60">
        <f t="shared" si="8"/>
        <v>497.55</v>
      </c>
      <c r="J75" s="51">
        <f t="shared" si="6"/>
        <v>79.226445438766902</v>
      </c>
      <c r="K75" s="51">
        <f t="shared" si="7"/>
        <v>82.925000000000011</v>
      </c>
    </row>
    <row r="76" spans="2:11" x14ac:dyDescent="0.2">
      <c r="B76" s="7"/>
      <c r="C76" s="7"/>
      <c r="D76" s="8"/>
      <c r="E76" s="8">
        <v>3431</v>
      </c>
      <c r="F76" s="44" t="s">
        <v>83</v>
      </c>
      <c r="G76" s="60">
        <v>628.01</v>
      </c>
      <c r="H76" s="60">
        <v>600</v>
      </c>
      <c r="I76" s="61">
        <v>497.55</v>
      </c>
      <c r="J76" s="51">
        <f t="shared" si="6"/>
        <v>79.226445438766902</v>
      </c>
      <c r="K76" s="51">
        <f t="shared" si="7"/>
        <v>82.925000000000011</v>
      </c>
    </row>
    <row r="77" spans="2:11" s="40" customFormat="1" x14ac:dyDescent="0.2">
      <c r="B77" s="9">
        <v>4</v>
      </c>
      <c r="C77" s="10"/>
      <c r="D77" s="10"/>
      <c r="E77" s="10"/>
      <c r="F77" s="19" t="s">
        <v>5</v>
      </c>
      <c r="G77" s="59">
        <f>G78</f>
        <v>0</v>
      </c>
      <c r="H77" s="59">
        <f t="shared" ref="H77:I79" si="9">H78</f>
        <v>26037</v>
      </c>
      <c r="I77" s="59">
        <f t="shared" si="9"/>
        <v>26036.99</v>
      </c>
      <c r="J77" s="51"/>
      <c r="K77" s="51">
        <f t="shared" si="7"/>
        <v>99.99996159311749</v>
      </c>
    </row>
    <row r="78" spans="2:11" s="40" customFormat="1" ht="25.5" x14ac:dyDescent="0.2">
      <c r="B78" s="6"/>
      <c r="C78" s="6">
        <v>41</v>
      </c>
      <c r="D78" s="6"/>
      <c r="E78" s="6"/>
      <c r="F78" s="19" t="s">
        <v>6</v>
      </c>
      <c r="G78" s="59">
        <f>G79</f>
        <v>0</v>
      </c>
      <c r="H78" s="59">
        <f t="shared" si="9"/>
        <v>26037</v>
      </c>
      <c r="I78" s="59">
        <f t="shared" si="9"/>
        <v>26036.99</v>
      </c>
      <c r="J78" s="51"/>
      <c r="K78" s="51">
        <f t="shared" si="7"/>
        <v>99.99996159311749</v>
      </c>
    </row>
    <row r="79" spans="2:11" x14ac:dyDescent="0.2">
      <c r="B79" s="11"/>
      <c r="C79" s="11"/>
      <c r="D79" s="7">
        <v>412</v>
      </c>
      <c r="E79" s="7"/>
      <c r="F79" s="7" t="s">
        <v>99</v>
      </c>
      <c r="G79" s="60">
        <f>G80</f>
        <v>0</v>
      </c>
      <c r="H79" s="60">
        <f t="shared" si="9"/>
        <v>26037</v>
      </c>
      <c r="I79" s="60">
        <f t="shared" si="9"/>
        <v>26036.99</v>
      </c>
      <c r="J79" s="51"/>
      <c r="K79" s="51">
        <f t="shared" si="7"/>
        <v>99.99996159311749</v>
      </c>
    </row>
    <row r="80" spans="2:11" x14ac:dyDescent="0.2">
      <c r="B80" s="11"/>
      <c r="C80" s="11"/>
      <c r="D80" s="7"/>
      <c r="E80" s="7">
        <v>4124</v>
      </c>
      <c r="F80" s="7" t="s">
        <v>100</v>
      </c>
      <c r="G80" s="60">
        <v>0</v>
      </c>
      <c r="H80" s="60">
        <v>26037</v>
      </c>
      <c r="I80" s="60">
        <v>26036.99</v>
      </c>
      <c r="J80" s="51"/>
      <c r="K80" s="51">
        <f t="shared" si="7"/>
        <v>99.99996159311749</v>
      </c>
    </row>
  </sheetData>
  <mergeCells count="9">
    <mergeCell ref="B8:F8"/>
    <mergeCell ref="B9:F9"/>
    <mergeCell ref="B34:F34"/>
    <mergeCell ref="B35:F35"/>
    <mergeCell ref="B2:K2"/>
    <mergeCell ref="B4:K4"/>
    <mergeCell ref="B6:K6"/>
    <mergeCell ref="B26:F26"/>
    <mergeCell ref="B27:F27"/>
  </mergeCells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5"/>
  <sheetViews>
    <sheetView topLeftCell="A3" workbookViewId="0">
      <selection activeCell="E31" sqref="E31"/>
    </sheetView>
  </sheetViews>
  <sheetFormatPr defaultRowHeight="15" x14ac:dyDescent="0.25"/>
  <cols>
    <col min="1" max="1" width="6.140625" customWidth="1"/>
    <col min="2" max="2" width="42.5703125" customWidth="1"/>
    <col min="3" max="5" width="25.28515625" customWidth="1"/>
    <col min="6" max="7" width="15.7109375" customWidth="1"/>
  </cols>
  <sheetData>
    <row r="1" spans="2:7" ht="18" x14ac:dyDescent="0.25">
      <c r="B1" s="2"/>
      <c r="C1" s="2"/>
      <c r="D1" s="2"/>
      <c r="E1" s="3"/>
      <c r="F1" s="3"/>
      <c r="G1" s="3"/>
    </row>
    <row r="2" spans="2:7" ht="15.75" customHeight="1" x14ac:dyDescent="0.25">
      <c r="B2" s="106" t="s">
        <v>26</v>
      </c>
      <c r="C2" s="106"/>
      <c r="D2" s="106"/>
      <c r="E2" s="106"/>
      <c r="F2" s="106"/>
      <c r="G2" s="106"/>
    </row>
    <row r="3" spans="2:7" ht="18" x14ac:dyDescent="0.25">
      <c r="B3" s="2"/>
      <c r="C3" s="2"/>
      <c r="D3" s="2"/>
      <c r="E3" s="3"/>
      <c r="F3" s="3"/>
      <c r="G3" s="3"/>
    </row>
    <row r="4" spans="2:7" ht="25.5" x14ac:dyDescent="0.25">
      <c r="B4" s="35" t="s">
        <v>7</v>
      </c>
      <c r="C4" s="35" t="s">
        <v>108</v>
      </c>
      <c r="D4" s="35" t="s">
        <v>30</v>
      </c>
      <c r="E4" s="35" t="s">
        <v>109</v>
      </c>
      <c r="F4" s="35" t="s">
        <v>12</v>
      </c>
      <c r="G4" s="35" t="s">
        <v>29</v>
      </c>
    </row>
    <row r="5" spans="2:7" x14ac:dyDescent="0.25">
      <c r="B5" s="35">
        <v>1</v>
      </c>
      <c r="C5" s="35">
        <v>2</v>
      </c>
      <c r="D5" s="35">
        <v>3</v>
      </c>
      <c r="E5" s="35">
        <v>5</v>
      </c>
      <c r="F5" s="35" t="s">
        <v>14</v>
      </c>
      <c r="G5" s="35" t="s">
        <v>15</v>
      </c>
    </row>
    <row r="6" spans="2:7" x14ac:dyDescent="0.25">
      <c r="B6" s="6" t="s">
        <v>25</v>
      </c>
      <c r="C6" s="60">
        <f>C7+C9+C11+C13</f>
        <v>262755.94</v>
      </c>
      <c r="D6" s="60">
        <f>D7+D9+D11+D13</f>
        <v>337372</v>
      </c>
      <c r="E6" s="60">
        <f>E7+E9+E11+E13</f>
        <v>314676.62</v>
      </c>
      <c r="F6" s="51">
        <f t="shared" ref="F6:F25" si="0">(E6/C6)*100</f>
        <v>119.76004043904773</v>
      </c>
      <c r="G6" s="51">
        <f t="shared" ref="G6:G25" si="1">(E6/D6)*100</f>
        <v>93.272891644831219</v>
      </c>
    </row>
    <row r="7" spans="2:7" x14ac:dyDescent="0.25">
      <c r="B7" s="6" t="s">
        <v>23</v>
      </c>
      <c r="C7" s="60">
        <f>C8</f>
        <v>197990.31</v>
      </c>
      <c r="D7" s="60">
        <f>D8</f>
        <v>271940</v>
      </c>
      <c r="E7" s="60">
        <f>E8</f>
        <v>255174.38</v>
      </c>
      <c r="F7" s="51">
        <f t="shared" si="0"/>
        <v>128.88225691449244</v>
      </c>
      <c r="G7" s="51">
        <f t="shared" si="1"/>
        <v>93.834809149077003</v>
      </c>
    </row>
    <row r="8" spans="2:7" x14ac:dyDescent="0.25">
      <c r="B8" s="28" t="s">
        <v>22</v>
      </c>
      <c r="C8" s="60">
        <v>197990.31</v>
      </c>
      <c r="D8" s="60">
        <v>271940</v>
      </c>
      <c r="E8" s="60">
        <v>255174.38</v>
      </c>
      <c r="F8" s="51">
        <f t="shared" si="0"/>
        <v>128.88225691449244</v>
      </c>
      <c r="G8" s="51">
        <f t="shared" si="1"/>
        <v>93.834809149077003</v>
      </c>
    </row>
    <row r="9" spans="2:7" x14ac:dyDescent="0.25">
      <c r="B9" s="48" t="s">
        <v>88</v>
      </c>
      <c r="C9" s="60">
        <f>C10</f>
        <v>60388.88</v>
      </c>
      <c r="D9" s="60">
        <f>D10</f>
        <v>61333</v>
      </c>
      <c r="E9" s="60">
        <f>E10</f>
        <v>56411.94</v>
      </c>
      <c r="F9" s="51">
        <f t="shared" si="0"/>
        <v>93.414449812614521</v>
      </c>
      <c r="G9" s="51">
        <f t="shared" si="1"/>
        <v>91.97648900265763</v>
      </c>
    </row>
    <row r="10" spans="2:7" x14ac:dyDescent="0.25">
      <c r="B10" s="27" t="s">
        <v>89</v>
      </c>
      <c r="C10" s="60">
        <v>60388.88</v>
      </c>
      <c r="D10" s="60">
        <v>61333</v>
      </c>
      <c r="E10" s="60">
        <f>' Račun prihoda i rashoda'!I20</f>
        <v>56411.94</v>
      </c>
      <c r="F10" s="51">
        <f t="shared" si="0"/>
        <v>93.414449812614521</v>
      </c>
      <c r="G10" s="51">
        <f t="shared" si="1"/>
        <v>91.97648900265763</v>
      </c>
    </row>
    <row r="11" spans="2:7" x14ac:dyDescent="0.25">
      <c r="B11" s="6" t="s">
        <v>90</v>
      </c>
      <c r="C11" s="60">
        <f>C12</f>
        <v>2850.89</v>
      </c>
      <c r="D11" s="60">
        <f>D12</f>
        <v>2920</v>
      </c>
      <c r="E11" s="60">
        <f>E12</f>
        <v>1911.56</v>
      </c>
      <c r="F11" s="51">
        <f t="shared" si="0"/>
        <v>67.051341861664255</v>
      </c>
      <c r="G11" s="51">
        <f t="shared" si="1"/>
        <v>65.464383561643842</v>
      </c>
    </row>
    <row r="12" spans="2:7" x14ac:dyDescent="0.25">
      <c r="B12" s="26" t="s">
        <v>91</v>
      </c>
      <c r="C12" s="60">
        <f>' Račun prihoda i rashoda'!G14</f>
        <v>2850.89</v>
      </c>
      <c r="D12" s="60">
        <f>' Račun prihoda i rashoda'!H12</f>
        <v>2920</v>
      </c>
      <c r="E12" s="60">
        <f>' Račun prihoda i rashoda'!I14</f>
        <v>1911.56</v>
      </c>
      <c r="F12" s="51">
        <f t="shared" si="0"/>
        <v>67.051341861664255</v>
      </c>
      <c r="G12" s="51">
        <f t="shared" si="1"/>
        <v>65.464383561643842</v>
      </c>
    </row>
    <row r="13" spans="2:7" x14ac:dyDescent="0.25">
      <c r="B13" s="6" t="s">
        <v>103</v>
      </c>
      <c r="C13" s="60">
        <f>C14</f>
        <v>1525.86</v>
      </c>
      <c r="D13" s="60">
        <f>D14</f>
        <v>1179</v>
      </c>
      <c r="E13" s="60">
        <f>E14</f>
        <v>1178.74</v>
      </c>
      <c r="F13" s="51">
        <f t="shared" si="0"/>
        <v>77.25086180907816</v>
      </c>
      <c r="G13" s="51">
        <f t="shared" si="1"/>
        <v>99.977947413061912</v>
      </c>
    </row>
    <row r="14" spans="2:7" x14ac:dyDescent="0.25">
      <c r="B14" s="26" t="s">
        <v>92</v>
      </c>
      <c r="C14" s="60">
        <f>' Račun prihoda i rashoda'!G32</f>
        <v>1525.86</v>
      </c>
      <c r="D14" s="60">
        <f>' Račun prihoda i rashoda'!H29</f>
        <v>1179</v>
      </c>
      <c r="E14" s="60">
        <f>' Račun prihoda i rashoda'!I32</f>
        <v>1178.74</v>
      </c>
      <c r="F14" s="51">
        <f t="shared" si="0"/>
        <v>77.25086180907816</v>
      </c>
      <c r="G14" s="51">
        <f t="shared" si="1"/>
        <v>99.977947413061912</v>
      </c>
    </row>
    <row r="15" spans="2:7" x14ac:dyDescent="0.25">
      <c r="B15" s="11"/>
      <c r="C15" s="60"/>
      <c r="D15" s="60"/>
      <c r="E15" s="62"/>
      <c r="F15" s="51"/>
      <c r="G15" s="51"/>
    </row>
    <row r="16" spans="2:7" x14ac:dyDescent="0.25">
      <c r="B16" s="26"/>
      <c r="C16" s="60"/>
      <c r="D16" s="60"/>
      <c r="E16" s="62"/>
      <c r="F16" s="51"/>
      <c r="G16" s="51"/>
    </row>
    <row r="17" spans="2:7" ht="15.75" customHeight="1" x14ac:dyDescent="0.25">
      <c r="B17" s="6" t="s">
        <v>24</v>
      </c>
      <c r="C17" s="60">
        <f>C18+C20+C22+C24</f>
        <v>261577.19999999998</v>
      </c>
      <c r="D17" s="60">
        <f>D18+D20+D22+D24</f>
        <v>337371.74</v>
      </c>
      <c r="E17" s="60">
        <f>E18+E20+E22+E24</f>
        <v>314396.11</v>
      </c>
      <c r="F17" s="51">
        <f t="shared" si="0"/>
        <v>120.19247472639051</v>
      </c>
      <c r="G17" s="51">
        <f t="shared" si="1"/>
        <v>93.189817854927625</v>
      </c>
    </row>
    <row r="18" spans="2:7" ht="15.75" customHeight="1" x14ac:dyDescent="0.25">
      <c r="B18" s="6" t="s">
        <v>23</v>
      </c>
      <c r="C18" s="60">
        <f>C19</f>
        <v>197990.3</v>
      </c>
      <c r="D18" s="60">
        <f>D19</f>
        <v>271940</v>
      </c>
      <c r="E18" s="60">
        <f>E19</f>
        <v>255174.38</v>
      </c>
      <c r="F18" s="51">
        <f t="shared" si="0"/>
        <v>128.88226342401623</v>
      </c>
      <c r="G18" s="51">
        <f t="shared" si="1"/>
        <v>93.834809149077003</v>
      </c>
    </row>
    <row r="19" spans="2:7" x14ac:dyDescent="0.25">
      <c r="B19" s="28" t="s">
        <v>22</v>
      </c>
      <c r="C19" s="60">
        <v>197990.3</v>
      </c>
      <c r="D19" s="60">
        <v>271940</v>
      </c>
      <c r="E19" s="62">
        <v>255174.38</v>
      </c>
      <c r="F19" s="51">
        <f t="shared" si="0"/>
        <v>128.88226342401623</v>
      </c>
      <c r="G19" s="51">
        <f t="shared" si="1"/>
        <v>93.834809149077003</v>
      </c>
    </row>
    <row r="20" spans="2:7" x14ac:dyDescent="0.25">
      <c r="B20" s="48" t="s">
        <v>88</v>
      </c>
      <c r="C20" s="60">
        <f>C21</f>
        <v>59210.15</v>
      </c>
      <c r="D20" s="60">
        <f>D21</f>
        <v>61333</v>
      </c>
      <c r="E20" s="60">
        <f>E21</f>
        <v>56131.43</v>
      </c>
      <c r="F20" s="51">
        <f t="shared" si="0"/>
        <v>94.800350953341621</v>
      </c>
      <c r="G20" s="51">
        <f t="shared" si="1"/>
        <v>91.519133256159009</v>
      </c>
    </row>
    <row r="21" spans="2:7" x14ac:dyDescent="0.25">
      <c r="B21" s="27" t="s">
        <v>89</v>
      </c>
      <c r="C21" s="60">
        <v>59210.15</v>
      </c>
      <c r="D21" s="60">
        <v>61333</v>
      </c>
      <c r="E21" s="62">
        <v>56131.43</v>
      </c>
      <c r="F21" s="51">
        <f t="shared" si="0"/>
        <v>94.800350953341621</v>
      </c>
      <c r="G21" s="51">
        <f t="shared" si="1"/>
        <v>91.519133256159009</v>
      </c>
    </row>
    <row r="22" spans="2:7" x14ac:dyDescent="0.25">
      <c r="B22" s="6" t="s">
        <v>90</v>
      </c>
      <c r="C22" s="60">
        <f>C23</f>
        <v>2850.89</v>
      </c>
      <c r="D22" s="60">
        <f>D23</f>
        <v>2920</v>
      </c>
      <c r="E22" s="60">
        <f>E23</f>
        <v>1911.56</v>
      </c>
      <c r="F22" s="51">
        <f t="shared" si="0"/>
        <v>67.051341861664255</v>
      </c>
      <c r="G22" s="51">
        <f t="shared" si="1"/>
        <v>65.464383561643842</v>
      </c>
    </row>
    <row r="23" spans="2:7" x14ac:dyDescent="0.25">
      <c r="B23" s="26" t="s">
        <v>91</v>
      </c>
      <c r="C23" s="60">
        <v>2850.89</v>
      </c>
      <c r="D23" s="60">
        <v>2920</v>
      </c>
      <c r="E23" s="62">
        <v>1911.56</v>
      </c>
      <c r="F23" s="51">
        <f t="shared" si="0"/>
        <v>67.051341861664255</v>
      </c>
      <c r="G23" s="51">
        <f t="shared" si="1"/>
        <v>65.464383561643842</v>
      </c>
    </row>
    <row r="24" spans="2:7" x14ac:dyDescent="0.25">
      <c r="B24" s="6" t="s">
        <v>103</v>
      </c>
      <c r="C24" s="60">
        <f>C25</f>
        <v>1525.86</v>
      </c>
      <c r="D24" s="60">
        <f>D25</f>
        <v>1178.74</v>
      </c>
      <c r="E24" s="60">
        <f>E25</f>
        <v>1178.74</v>
      </c>
      <c r="F24" s="51">
        <f t="shared" si="0"/>
        <v>77.25086180907816</v>
      </c>
      <c r="G24" s="51">
        <f t="shared" si="1"/>
        <v>100</v>
      </c>
    </row>
    <row r="25" spans="2:7" x14ac:dyDescent="0.25">
      <c r="B25" s="26" t="s">
        <v>92</v>
      </c>
      <c r="C25" s="60">
        <f>' Račun prihoda i rashoda'!G32</f>
        <v>1525.86</v>
      </c>
      <c r="D25" s="60">
        <v>1178.74</v>
      </c>
      <c r="E25" s="62">
        <v>1178.74</v>
      </c>
      <c r="F25" s="51">
        <f t="shared" si="0"/>
        <v>77.25086180907816</v>
      </c>
      <c r="G25" s="51">
        <f t="shared" si="1"/>
        <v>100</v>
      </c>
    </row>
  </sheetData>
  <mergeCells count="1">
    <mergeCell ref="B2:G2"/>
  </mergeCells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3"/>
  <sheetViews>
    <sheetView workbookViewId="0">
      <selection activeCell="E9" sqref="E9"/>
    </sheetView>
  </sheetViews>
  <sheetFormatPr defaultRowHeight="15" x14ac:dyDescent="0.25"/>
  <cols>
    <col min="2" max="2" width="37.7109375" customWidth="1"/>
    <col min="3" max="5" width="25.28515625" customWidth="1"/>
    <col min="6" max="7" width="15.7109375" style="77" customWidth="1"/>
  </cols>
  <sheetData>
    <row r="1" spans="2:7" ht="18" x14ac:dyDescent="0.25">
      <c r="B1" s="2"/>
      <c r="C1" s="2"/>
      <c r="D1" s="2"/>
      <c r="E1" s="3"/>
      <c r="F1" s="74"/>
      <c r="G1" s="74"/>
    </row>
    <row r="2" spans="2:7" ht="15.75" customHeight="1" x14ac:dyDescent="0.25">
      <c r="B2" s="106" t="s">
        <v>27</v>
      </c>
      <c r="C2" s="106"/>
      <c r="D2" s="106"/>
      <c r="E2" s="106"/>
      <c r="F2" s="106"/>
      <c r="G2" s="106"/>
    </row>
    <row r="3" spans="2:7" ht="18" x14ac:dyDescent="0.25">
      <c r="B3" s="2"/>
      <c r="C3" s="2"/>
      <c r="D3" s="2"/>
      <c r="E3" s="3"/>
      <c r="F3" s="74"/>
      <c r="G3" s="74"/>
    </row>
    <row r="4" spans="2:7" ht="25.5" x14ac:dyDescent="0.25">
      <c r="B4" s="35" t="s">
        <v>7</v>
      </c>
      <c r="C4" s="35" t="s">
        <v>111</v>
      </c>
      <c r="D4" s="35" t="s">
        <v>30</v>
      </c>
      <c r="E4" s="35" t="s">
        <v>112</v>
      </c>
      <c r="F4" s="75" t="s">
        <v>12</v>
      </c>
      <c r="G4" s="75" t="s">
        <v>29</v>
      </c>
    </row>
    <row r="5" spans="2:7" x14ac:dyDescent="0.25">
      <c r="B5" s="35">
        <v>1</v>
      </c>
      <c r="C5" s="35">
        <v>2</v>
      </c>
      <c r="D5" s="35">
        <v>3</v>
      </c>
      <c r="E5" s="35">
        <v>5</v>
      </c>
      <c r="F5" s="75" t="s">
        <v>14</v>
      </c>
      <c r="G5" s="75" t="s">
        <v>15</v>
      </c>
    </row>
    <row r="6" spans="2:7" ht="15.75" customHeight="1" x14ac:dyDescent="0.25">
      <c r="B6" s="6" t="s">
        <v>24</v>
      </c>
      <c r="C6" s="60">
        <f>C7</f>
        <v>261577.2</v>
      </c>
      <c r="D6" s="60">
        <f>D7</f>
        <v>337372</v>
      </c>
      <c r="E6" s="60">
        <f>SAŽETAK!I13</f>
        <v>314396.11</v>
      </c>
      <c r="F6" s="51">
        <f>(E6/C6)*100</f>
        <v>120.19247472639051</v>
      </c>
      <c r="G6" s="51">
        <f>(E6/D6)*100</f>
        <v>93.189746037015524</v>
      </c>
    </row>
    <row r="7" spans="2:7" ht="15.75" customHeight="1" x14ac:dyDescent="0.25">
      <c r="B7" s="6" t="s">
        <v>93</v>
      </c>
      <c r="C7" s="60">
        <f>C8</f>
        <v>261577.2</v>
      </c>
      <c r="D7" s="60">
        <f>D8</f>
        <v>337372</v>
      </c>
      <c r="E7" s="60">
        <f>SAŽETAK!I13</f>
        <v>314396.11</v>
      </c>
      <c r="F7" s="51">
        <f>(E7/C7)*100</f>
        <v>120.19247472639051</v>
      </c>
      <c r="G7" s="51">
        <f>(E7/D7)*100</f>
        <v>93.189746037015524</v>
      </c>
    </row>
    <row r="8" spans="2:7" x14ac:dyDescent="0.25">
      <c r="B8" s="13" t="s">
        <v>94</v>
      </c>
      <c r="C8" s="60">
        <f>' Račun prihoda i rashoda'!G36</f>
        <v>261577.2</v>
      </c>
      <c r="D8" s="60">
        <f>' Račun prihoda i rashoda'!H36</f>
        <v>337372</v>
      </c>
      <c r="E8" s="60">
        <f>' Račun prihoda i rashoda'!I36</f>
        <v>314396.11</v>
      </c>
      <c r="F8" s="51">
        <f>(E8/C8)*100</f>
        <v>120.19247472639051</v>
      </c>
      <c r="G8" s="51">
        <f>(E8/D8)*100</f>
        <v>93.189746037015524</v>
      </c>
    </row>
    <row r="9" spans="2:7" x14ac:dyDescent="0.25">
      <c r="B9" s="29"/>
      <c r="C9" s="60"/>
      <c r="D9" s="60"/>
      <c r="E9" s="62"/>
      <c r="F9" s="62"/>
      <c r="G9" s="62"/>
    </row>
    <row r="10" spans="2:7" x14ac:dyDescent="0.25">
      <c r="B10" s="12"/>
      <c r="C10" s="5"/>
      <c r="D10" s="5"/>
      <c r="E10" s="49"/>
      <c r="F10" s="62"/>
      <c r="G10" s="62"/>
    </row>
    <row r="11" spans="2:7" x14ac:dyDescent="0.25">
      <c r="B11" s="6"/>
      <c r="C11" s="5"/>
      <c r="D11" s="5"/>
      <c r="E11" s="24"/>
      <c r="F11" s="62"/>
      <c r="G11" s="62"/>
    </row>
    <row r="12" spans="2:7" x14ac:dyDescent="0.25">
      <c r="B12" s="26"/>
      <c r="C12" s="5"/>
      <c r="D12" s="5"/>
      <c r="E12" s="24"/>
      <c r="F12" s="62"/>
      <c r="G12" s="62"/>
    </row>
    <row r="13" spans="2:7" x14ac:dyDescent="0.25">
      <c r="B13" s="11"/>
      <c r="C13" s="5"/>
      <c r="D13" s="5"/>
      <c r="E13" s="24"/>
      <c r="F13" s="62"/>
      <c r="G13" s="62"/>
    </row>
  </sheetData>
  <mergeCells count="1">
    <mergeCell ref="B2:G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0"/>
  <sheetViews>
    <sheetView topLeftCell="A65" workbookViewId="0">
      <selection activeCell="G51" sqref="G51"/>
    </sheetView>
  </sheetViews>
  <sheetFormatPr defaultRowHeight="15" x14ac:dyDescent="0.25"/>
  <cols>
    <col min="2" max="2" width="9.140625" customWidth="1"/>
    <col min="3" max="3" width="8.42578125" style="84" bestFit="1" customWidth="1"/>
    <col min="4" max="4" width="23.42578125" customWidth="1"/>
    <col min="5" max="5" width="42.7109375" customWidth="1"/>
    <col min="6" max="6" width="25.28515625" style="102" customWidth="1"/>
    <col min="7" max="7" width="25.28515625" style="77" customWidth="1"/>
    <col min="8" max="8" width="15.7109375" style="77" customWidth="1"/>
  </cols>
  <sheetData>
    <row r="1" spans="2:8" ht="18" x14ac:dyDescent="0.25">
      <c r="B1" s="2"/>
      <c r="C1" s="2"/>
      <c r="D1" s="2"/>
      <c r="E1" s="2"/>
      <c r="F1" s="96"/>
      <c r="G1" s="78"/>
      <c r="H1" s="74"/>
    </row>
    <row r="2" spans="2:8" ht="18" customHeight="1" x14ac:dyDescent="0.25">
      <c r="B2" s="106" t="s">
        <v>9</v>
      </c>
      <c r="C2" s="137"/>
      <c r="D2" s="137"/>
      <c r="E2" s="137"/>
      <c r="F2" s="137"/>
      <c r="G2" s="137"/>
      <c r="H2" s="137"/>
    </row>
    <row r="3" spans="2:8" ht="18" x14ac:dyDescent="0.25">
      <c r="B3" s="2"/>
      <c r="C3" s="2"/>
      <c r="D3" s="2"/>
      <c r="E3" s="2"/>
      <c r="F3" s="96"/>
      <c r="G3" s="78"/>
      <c r="H3" s="74"/>
    </row>
    <row r="4" spans="2:8" ht="15.75" x14ac:dyDescent="0.25">
      <c r="B4" s="138" t="s">
        <v>46</v>
      </c>
      <c r="C4" s="138"/>
      <c r="D4" s="138"/>
      <c r="E4" s="138"/>
      <c r="F4" s="138"/>
      <c r="G4" s="138"/>
      <c r="H4" s="138"/>
    </row>
    <row r="5" spans="2:8" ht="18" x14ac:dyDescent="0.25">
      <c r="B5" s="2"/>
      <c r="C5" s="2"/>
      <c r="D5" s="2"/>
      <c r="E5" s="2"/>
      <c r="F5" s="96"/>
      <c r="G5" s="78"/>
      <c r="H5" s="74"/>
    </row>
    <row r="6" spans="2:8" ht="25.5" x14ac:dyDescent="0.25">
      <c r="B6" s="139" t="s">
        <v>7</v>
      </c>
      <c r="C6" s="140"/>
      <c r="D6" s="140"/>
      <c r="E6" s="141"/>
      <c r="F6" s="97" t="s">
        <v>30</v>
      </c>
      <c r="G6" s="75" t="s">
        <v>113</v>
      </c>
      <c r="H6" s="75" t="s">
        <v>29</v>
      </c>
    </row>
    <row r="7" spans="2:8" s="23" customFormat="1" ht="15.75" customHeight="1" x14ac:dyDescent="0.2">
      <c r="B7" s="142">
        <v>1</v>
      </c>
      <c r="C7" s="143"/>
      <c r="D7" s="143"/>
      <c r="E7" s="144"/>
      <c r="F7" s="98">
        <v>2</v>
      </c>
      <c r="G7" s="76">
        <v>4</v>
      </c>
      <c r="H7" s="76" t="s">
        <v>28</v>
      </c>
    </row>
    <row r="8" spans="2:8" s="68" customFormat="1" ht="30" customHeight="1" x14ac:dyDescent="0.2">
      <c r="B8" s="145">
        <v>101</v>
      </c>
      <c r="C8" s="146"/>
      <c r="D8" s="147"/>
      <c r="E8" s="66" t="s">
        <v>96</v>
      </c>
      <c r="F8" s="67">
        <f>F9+F75</f>
        <v>337372</v>
      </c>
      <c r="G8" s="67">
        <f>G9+G75</f>
        <v>314396.11</v>
      </c>
      <c r="H8" s="59">
        <f>(G8/F8)*100</f>
        <v>93.189746037015524</v>
      </c>
    </row>
    <row r="9" spans="2:8" s="68" customFormat="1" ht="30" customHeight="1" x14ac:dyDescent="0.2">
      <c r="B9" s="145" t="s">
        <v>95</v>
      </c>
      <c r="C9" s="146"/>
      <c r="D9" s="147"/>
      <c r="E9" s="69" t="s">
        <v>97</v>
      </c>
      <c r="F9" s="70">
        <f>F10+F32+F63+F69</f>
        <v>311335</v>
      </c>
      <c r="G9" s="70">
        <f>G10+G32+G63+G69</f>
        <v>288359.12</v>
      </c>
      <c r="H9" s="59">
        <f t="shared" ref="H9:H72" si="0">(G9/F9)*100</f>
        <v>92.62020652994363</v>
      </c>
    </row>
    <row r="10" spans="2:8" s="36" customFormat="1" ht="15" customHeight="1" x14ac:dyDescent="0.2">
      <c r="B10" s="6"/>
      <c r="C10" s="6"/>
      <c r="D10" s="6"/>
      <c r="E10" s="72" t="s">
        <v>22</v>
      </c>
      <c r="F10" s="59">
        <f>F11</f>
        <v>245903</v>
      </c>
      <c r="G10" s="59">
        <f>G11</f>
        <v>229137.38999999998</v>
      </c>
      <c r="H10" s="59">
        <f t="shared" si="0"/>
        <v>93.182022992806097</v>
      </c>
    </row>
    <row r="11" spans="2:8" s="36" customFormat="1" ht="15" customHeight="1" x14ac:dyDescent="0.2">
      <c r="B11" s="6">
        <v>3</v>
      </c>
      <c r="C11" s="6"/>
      <c r="D11" s="6"/>
      <c r="E11" s="6" t="s">
        <v>3</v>
      </c>
      <c r="F11" s="59">
        <f>F12+F19</f>
        <v>245903</v>
      </c>
      <c r="G11" s="59">
        <f>G12+G19</f>
        <v>229137.38999999998</v>
      </c>
      <c r="H11" s="59">
        <f t="shared" si="0"/>
        <v>93.182022992806097</v>
      </c>
    </row>
    <row r="12" spans="2:8" s="36" customFormat="1" ht="15" customHeight="1" x14ac:dyDescent="0.2">
      <c r="B12" s="6"/>
      <c r="C12" s="6">
        <v>31</v>
      </c>
      <c r="D12" s="6"/>
      <c r="E12" s="6" t="s">
        <v>4</v>
      </c>
      <c r="F12" s="59">
        <f>F13+F15+F17</f>
        <v>217139</v>
      </c>
      <c r="G12" s="59">
        <f>G13+G15+G17</f>
        <v>213450.08</v>
      </c>
      <c r="H12" s="59">
        <f t="shared" si="0"/>
        <v>98.301125085774544</v>
      </c>
    </row>
    <row r="13" spans="2:8" s="36" customFormat="1" ht="15" customHeight="1" x14ac:dyDescent="0.2">
      <c r="B13" s="7"/>
      <c r="C13" s="63">
        <v>311</v>
      </c>
      <c r="E13" s="7" t="s">
        <v>18</v>
      </c>
      <c r="F13" s="60">
        <f>F14</f>
        <v>180000</v>
      </c>
      <c r="G13" s="60">
        <f>G14</f>
        <v>176833.33</v>
      </c>
      <c r="H13" s="59">
        <f t="shared" si="0"/>
        <v>98.240738888888885</v>
      </c>
    </row>
    <row r="14" spans="2:8" s="36" customFormat="1" ht="15" customHeight="1" x14ac:dyDescent="0.2">
      <c r="B14" s="7"/>
      <c r="C14" s="63"/>
      <c r="D14" s="7">
        <v>3111</v>
      </c>
      <c r="E14" s="7" t="s">
        <v>19</v>
      </c>
      <c r="F14" s="60">
        <v>180000</v>
      </c>
      <c r="G14" s="61">
        <v>176833.33</v>
      </c>
      <c r="H14" s="59">
        <f t="shared" si="0"/>
        <v>98.240738888888885</v>
      </c>
    </row>
    <row r="15" spans="2:8" s="68" customFormat="1" ht="15" customHeight="1" x14ac:dyDescent="0.2">
      <c r="B15" s="63"/>
      <c r="C15" s="63">
        <v>312</v>
      </c>
      <c r="D15" s="63"/>
      <c r="E15" s="65" t="s">
        <v>58</v>
      </c>
      <c r="F15" s="59">
        <f>F16</f>
        <v>7439</v>
      </c>
      <c r="G15" s="59">
        <f>G16</f>
        <v>7439.28</v>
      </c>
      <c r="H15" s="59">
        <f t="shared" si="0"/>
        <v>100.00376394676704</v>
      </c>
    </row>
    <row r="16" spans="2:8" s="36" customFormat="1" ht="15" customHeight="1" x14ac:dyDescent="0.2">
      <c r="B16" s="7"/>
      <c r="C16" s="63"/>
      <c r="D16" s="7">
        <v>3121</v>
      </c>
      <c r="E16" s="44" t="s">
        <v>58</v>
      </c>
      <c r="F16" s="60">
        <v>7439</v>
      </c>
      <c r="G16" s="61">
        <v>7439.28</v>
      </c>
      <c r="H16" s="59">
        <f t="shared" si="0"/>
        <v>100.00376394676704</v>
      </c>
    </row>
    <row r="17" spans="2:8" s="68" customFormat="1" ht="15" customHeight="1" x14ac:dyDescent="0.2">
      <c r="B17" s="63"/>
      <c r="C17" s="63">
        <v>313</v>
      </c>
      <c r="D17" s="63"/>
      <c r="E17" s="65" t="s">
        <v>59</v>
      </c>
      <c r="F17" s="59">
        <f>F18</f>
        <v>29700</v>
      </c>
      <c r="G17" s="59">
        <f>G18</f>
        <v>29177.47</v>
      </c>
      <c r="H17" s="59">
        <f t="shared" si="0"/>
        <v>98.240639730639728</v>
      </c>
    </row>
    <row r="18" spans="2:8" s="36" customFormat="1" ht="15" customHeight="1" x14ac:dyDescent="0.2">
      <c r="B18" s="7"/>
      <c r="C18" s="63"/>
      <c r="D18" s="7">
        <v>3132</v>
      </c>
      <c r="E18" s="44" t="s">
        <v>60</v>
      </c>
      <c r="F18" s="60">
        <v>29700</v>
      </c>
      <c r="G18" s="61">
        <v>29177.47</v>
      </c>
      <c r="H18" s="59">
        <f t="shared" si="0"/>
        <v>98.240639730639728</v>
      </c>
    </row>
    <row r="19" spans="2:8" s="68" customFormat="1" ht="15" customHeight="1" x14ac:dyDescent="0.2">
      <c r="B19" s="63"/>
      <c r="C19" s="63">
        <v>32</v>
      </c>
      <c r="D19" s="63"/>
      <c r="E19" s="63" t="s">
        <v>11</v>
      </c>
      <c r="F19" s="99">
        <f>F20+F23+F26+F29</f>
        <v>28764</v>
      </c>
      <c r="G19" s="99">
        <f>G20+G23+G26+G29</f>
        <v>15687.31</v>
      </c>
      <c r="H19" s="59">
        <f t="shared" si="0"/>
        <v>54.537998887498262</v>
      </c>
    </row>
    <row r="20" spans="2:8" s="68" customFormat="1" ht="15" customHeight="1" x14ac:dyDescent="0.2">
      <c r="B20" s="63"/>
      <c r="C20" s="63">
        <v>321</v>
      </c>
      <c r="D20" s="63"/>
      <c r="E20" s="63" t="s">
        <v>20</v>
      </c>
      <c r="F20" s="99">
        <f>F21+F22</f>
        <v>7332</v>
      </c>
      <c r="G20" s="73">
        <f>G21+G22</f>
        <v>6685.7000000000007</v>
      </c>
      <c r="H20" s="59">
        <f t="shared" si="0"/>
        <v>91.185215493726147</v>
      </c>
    </row>
    <row r="21" spans="2:8" s="68" customFormat="1" ht="26.25" customHeight="1" x14ac:dyDescent="0.2">
      <c r="B21" s="63"/>
      <c r="C21" s="63"/>
      <c r="D21" s="8">
        <v>3212</v>
      </c>
      <c r="E21" s="44" t="s">
        <v>61</v>
      </c>
      <c r="F21" s="60">
        <v>7000</v>
      </c>
      <c r="G21" s="61">
        <v>6353.89</v>
      </c>
      <c r="H21" s="59">
        <f t="shared" si="0"/>
        <v>90.769857142857148</v>
      </c>
    </row>
    <row r="22" spans="2:8" s="68" customFormat="1" ht="26.25" customHeight="1" x14ac:dyDescent="0.2">
      <c r="B22" s="63"/>
      <c r="C22" s="63"/>
      <c r="D22" s="8">
        <v>3214</v>
      </c>
      <c r="E22" s="44" t="s">
        <v>118</v>
      </c>
      <c r="F22" s="60">
        <v>332</v>
      </c>
      <c r="G22" s="61">
        <v>331.81</v>
      </c>
      <c r="H22" s="59">
        <f t="shared" si="0"/>
        <v>99.942771084337352</v>
      </c>
    </row>
    <row r="23" spans="2:8" s="68" customFormat="1" ht="15" customHeight="1" x14ac:dyDescent="0.2">
      <c r="B23" s="63"/>
      <c r="C23" s="63">
        <v>322</v>
      </c>
      <c r="D23" s="8"/>
      <c r="E23" s="65" t="s">
        <v>63</v>
      </c>
      <c r="F23" s="99">
        <f>F24+F25</f>
        <v>14125</v>
      </c>
      <c r="G23" s="73">
        <f>G24+G25</f>
        <v>4885.91</v>
      </c>
      <c r="H23" s="59">
        <f t="shared" si="0"/>
        <v>34.590513274336281</v>
      </c>
    </row>
    <row r="24" spans="2:8" s="68" customFormat="1" ht="15" customHeight="1" x14ac:dyDescent="0.2">
      <c r="B24" s="91"/>
      <c r="C24" s="63"/>
      <c r="D24" s="8">
        <v>3222</v>
      </c>
      <c r="E24" s="44" t="s">
        <v>119</v>
      </c>
      <c r="F24" s="100">
        <v>1524</v>
      </c>
      <c r="G24" s="61">
        <v>0</v>
      </c>
      <c r="H24" s="59">
        <f t="shared" si="0"/>
        <v>0</v>
      </c>
    </row>
    <row r="25" spans="2:8" s="68" customFormat="1" ht="14.25" customHeight="1" x14ac:dyDescent="0.2">
      <c r="B25" s="91"/>
      <c r="C25" s="63"/>
      <c r="D25" s="94">
        <v>3223</v>
      </c>
      <c r="E25" s="94" t="s">
        <v>66</v>
      </c>
      <c r="F25" s="103">
        <v>12601</v>
      </c>
      <c r="G25" s="103">
        <v>4885.91</v>
      </c>
      <c r="H25" s="59">
        <f t="shared" si="0"/>
        <v>38.773986191572099</v>
      </c>
    </row>
    <row r="26" spans="2:8" s="68" customFormat="1" ht="14.25" customHeight="1" x14ac:dyDescent="0.2">
      <c r="B26" s="91"/>
      <c r="C26" s="63">
        <v>323</v>
      </c>
      <c r="D26" s="95"/>
      <c r="E26" s="105" t="s">
        <v>121</v>
      </c>
      <c r="F26" s="101">
        <f>F27+F28</f>
        <v>4720</v>
      </c>
      <c r="G26" s="101">
        <f>G27+G28</f>
        <v>1529.48</v>
      </c>
      <c r="H26" s="59">
        <f t="shared" si="0"/>
        <v>32.404237288135597</v>
      </c>
    </row>
    <row r="27" spans="2:8" s="68" customFormat="1" ht="29.25" customHeight="1" x14ac:dyDescent="0.2">
      <c r="B27" s="91"/>
      <c r="C27" s="63"/>
      <c r="D27" s="94">
        <v>3232</v>
      </c>
      <c r="E27" s="104" t="s">
        <v>120</v>
      </c>
      <c r="F27" s="103">
        <v>3000</v>
      </c>
      <c r="G27" s="103">
        <v>0</v>
      </c>
      <c r="H27" s="59">
        <f t="shared" si="0"/>
        <v>0</v>
      </c>
    </row>
    <row r="28" spans="2:8" s="68" customFormat="1" ht="29.25" customHeight="1" x14ac:dyDescent="0.2">
      <c r="B28" s="91"/>
      <c r="C28" s="63"/>
      <c r="D28" s="94">
        <v>3238</v>
      </c>
      <c r="E28" s="104" t="s">
        <v>115</v>
      </c>
      <c r="F28" s="103">
        <v>1720</v>
      </c>
      <c r="G28" s="103">
        <v>1529.48</v>
      </c>
      <c r="H28" s="59">
        <f t="shared" si="0"/>
        <v>88.923255813953489</v>
      </c>
    </row>
    <row r="29" spans="2:8" s="68" customFormat="1" ht="17.25" customHeight="1" x14ac:dyDescent="0.2">
      <c r="B29" s="63"/>
      <c r="C29" s="63">
        <v>329</v>
      </c>
      <c r="D29" s="8"/>
      <c r="E29" s="65" t="s">
        <v>78</v>
      </c>
      <c r="F29" s="99">
        <f>F30</f>
        <v>2587</v>
      </c>
      <c r="G29" s="73">
        <f>G30</f>
        <v>2586.2199999999998</v>
      </c>
      <c r="H29" s="59">
        <f t="shared" si="0"/>
        <v>99.969849246231149</v>
      </c>
    </row>
    <row r="30" spans="2:8" s="36" customFormat="1" ht="15" customHeight="1" x14ac:dyDescent="0.2">
      <c r="B30" s="7"/>
      <c r="C30" s="63"/>
      <c r="D30" s="8">
        <v>3292</v>
      </c>
      <c r="E30" s="44" t="s">
        <v>79</v>
      </c>
      <c r="F30" s="60">
        <v>2587</v>
      </c>
      <c r="G30" s="61">
        <v>2586.2199999999998</v>
      </c>
      <c r="H30" s="59">
        <f t="shared" si="0"/>
        <v>99.969849246231149</v>
      </c>
    </row>
    <row r="31" spans="2:8" s="36" customFormat="1" ht="15" customHeight="1" x14ac:dyDescent="0.2">
      <c r="B31" s="7"/>
      <c r="C31" s="63"/>
      <c r="D31" s="7"/>
      <c r="E31" s="44"/>
      <c r="F31" s="60"/>
      <c r="G31" s="61"/>
      <c r="H31" s="59"/>
    </row>
    <row r="32" spans="2:8" s="68" customFormat="1" ht="15" customHeight="1" x14ac:dyDescent="0.2">
      <c r="B32" s="63"/>
      <c r="C32" s="63"/>
      <c r="D32" s="63"/>
      <c r="E32" s="48" t="s">
        <v>89</v>
      </c>
      <c r="F32" s="99">
        <f>F33</f>
        <v>61333</v>
      </c>
      <c r="G32" s="73">
        <f>G33</f>
        <v>56131.430000000008</v>
      </c>
      <c r="H32" s="59">
        <f t="shared" si="0"/>
        <v>91.519133256159009</v>
      </c>
    </row>
    <row r="33" spans="2:8" s="36" customFormat="1" ht="15" customHeight="1" x14ac:dyDescent="0.2">
      <c r="B33" s="6">
        <v>3</v>
      </c>
      <c r="C33" s="6"/>
      <c r="D33" s="6"/>
      <c r="E33" s="6" t="s">
        <v>3</v>
      </c>
      <c r="F33" s="100">
        <f>F34+F59</f>
        <v>61333</v>
      </c>
      <c r="G33" s="61">
        <f>G34+G59</f>
        <v>56131.430000000008</v>
      </c>
      <c r="H33" s="59">
        <f t="shared" si="0"/>
        <v>91.519133256159009</v>
      </c>
    </row>
    <row r="34" spans="2:8" s="36" customFormat="1" ht="15" customHeight="1" x14ac:dyDescent="0.2">
      <c r="B34" s="63"/>
      <c r="C34" s="63">
        <v>32</v>
      </c>
      <c r="D34" s="64"/>
      <c r="E34" s="63" t="s">
        <v>11</v>
      </c>
      <c r="F34" s="59">
        <f>F35+F38+F45+F54</f>
        <v>60733</v>
      </c>
      <c r="G34" s="59">
        <f>G35+G38+G45+G54</f>
        <v>55633.880000000005</v>
      </c>
      <c r="H34" s="59">
        <f t="shared" si="0"/>
        <v>91.604037343783446</v>
      </c>
    </row>
    <row r="35" spans="2:8" s="68" customFormat="1" ht="15" customHeight="1" x14ac:dyDescent="0.2">
      <c r="B35" s="63"/>
      <c r="C35" s="63">
        <v>321</v>
      </c>
      <c r="E35" s="63" t="s">
        <v>20</v>
      </c>
      <c r="F35" s="59">
        <f>F36+F37</f>
        <v>1165</v>
      </c>
      <c r="G35" s="59">
        <f>G36+G37</f>
        <v>1155.81</v>
      </c>
      <c r="H35" s="59">
        <f t="shared" si="0"/>
        <v>99.211158798283265</v>
      </c>
    </row>
    <row r="36" spans="2:8" x14ac:dyDescent="0.25">
      <c r="B36" s="7"/>
      <c r="C36" s="63"/>
      <c r="D36" s="7">
        <v>3211</v>
      </c>
      <c r="E36" s="25" t="s">
        <v>21</v>
      </c>
      <c r="F36" s="60">
        <v>365</v>
      </c>
      <c r="G36" s="61">
        <v>365</v>
      </c>
      <c r="H36" s="59">
        <f t="shared" si="0"/>
        <v>100</v>
      </c>
    </row>
    <row r="37" spans="2:8" x14ac:dyDescent="0.25">
      <c r="B37" s="7"/>
      <c r="C37" s="63"/>
      <c r="D37" s="8">
        <v>3213</v>
      </c>
      <c r="E37" s="44" t="s">
        <v>62</v>
      </c>
      <c r="F37" s="60">
        <v>800</v>
      </c>
      <c r="G37" s="61">
        <v>790.81</v>
      </c>
      <c r="H37" s="59">
        <f t="shared" si="0"/>
        <v>98.851249999999993</v>
      </c>
    </row>
    <row r="38" spans="2:8" s="84" customFormat="1" x14ac:dyDescent="0.25">
      <c r="B38" s="63"/>
      <c r="C38" s="63">
        <v>322</v>
      </c>
      <c r="D38" s="64"/>
      <c r="E38" s="65" t="s">
        <v>63</v>
      </c>
      <c r="F38" s="59">
        <f>F39+F40+F41+F42+F43+F44</f>
        <v>40881</v>
      </c>
      <c r="G38" s="59">
        <f>G39+G40+G41+G42+G43+G44</f>
        <v>37451.150000000009</v>
      </c>
      <c r="H38" s="59">
        <f t="shared" si="0"/>
        <v>91.610161199579281</v>
      </c>
    </row>
    <row r="39" spans="2:8" x14ac:dyDescent="0.25">
      <c r="B39" s="7"/>
      <c r="C39" s="63"/>
      <c r="D39" s="8">
        <v>3221</v>
      </c>
      <c r="E39" s="44" t="s">
        <v>64</v>
      </c>
      <c r="F39" s="60">
        <v>11146</v>
      </c>
      <c r="G39" s="61">
        <v>10669.44</v>
      </c>
      <c r="H39" s="59">
        <f t="shared" si="0"/>
        <v>95.724385429750598</v>
      </c>
    </row>
    <row r="40" spans="2:8" x14ac:dyDescent="0.25">
      <c r="B40" s="7"/>
      <c r="C40" s="63"/>
      <c r="D40" s="8">
        <v>3222</v>
      </c>
      <c r="E40" s="44" t="s">
        <v>65</v>
      </c>
      <c r="F40" s="60">
        <v>21236</v>
      </c>
      <c r="G40" s="61">
        <v>19039.93</v>
      </c>
      <c r="H40" s="59">
        <f t="shared" si="0"/>
        <v>89.658739875682798</v>
      </c>
    </row>
    <row r="41" spans="2:8" x14ac:dyDescent="0.25">
      <c r="B41" s="7"/>
      <c r="C41" s="63"/>
      <c r="D41" s="8">
        <v>3223</v>
      </c>
      <c r="E41" s="44" t="s">
        <v>66</v>
      </c>
      <c r="F41" s="60">
        <v>7399</v>
      </c>
      <c r="G41" s="61">
        <v>7398.87</v>
      </c>
      <c r="H41" s="59">
        <f t="shared" si="0"/>
        <v>99.998243005811588</v>
      </c>
    </row>
    <row r="42" spans="2:8" ht="25.5" x14ac:dyDescent="0.25">
      <c r="B42" s="7"/>
      <c r="C42" s="63"/>
      <c r="D42" s="8">
        <v>3224</v>
      </c>
      <c r="E42" s="44" t="s">
        <v>67</v>
      </c>
      <c r="F42" s="60">
        <v>500</v>
      </c>
      <c r="G42" s="61">
        <v>0</v>
      </c>
      <c r="H42" s="59">
        <f t="shared" si="0"/>
        <v>0</v>
      </c>
    </row>
    <row r="43" spans="2:8" x14ac:dyDescent="0.25">
      <c r="B43" s="7"/>
      <c r="C43" s="63"/>
      <c r="D43" s="8">
        <v>3225</v>
      </c>
      <c r="E43" s="44" t="s">
        <v>68</v>
      </c>
      <c r="F43" s="60">
        <v>500</v>
      </c>
      <c r="G43" s="61">
        <v>261.14999999999998</v>
      </c>
      <c r="H43" s="59">
        <f t="shared" si="0"/>
        <v>52.23</v>
      </c>
    </row>
    <row r="44" spans="2:8" x14ac:dyDescent="0.25">
      <c r="B44" s="7"/>
      <c r="C44" s="63"/>
      <c r="D44" s="8">
        <v>3227</v>
      </c>
      <c r="E44" s="44" t="s">
        <v>69</v>
      </c>
      <c r="F44" s="60">
        <v>100</v>
      </c>
      <c r="G44" s="61">
        <v>81.760000000000005</v>
      </c>
      <c r="H44" s="59">
        <f t="shared" si="0"/>
        <v>81.760000000000005</v>
      </c>
    </row>
    <row r="45" spans="2:8" s="84" customFormat="1" x14ac:dyDescent="0.25">
      <c r="B45" s="63"/>
      <c r="C45" s="63">
        <v>323</v>
      </c>
      <c r="D45" s="64"/>
      <c r="E45" s="65" t="s">
        <v>70</v>
      </c>
      <c r="F45" s="59">
        <f>F46+F47+F48+F49+F50+F51+F52+F53</f>
        <v>17578</v>
      </c>
      <c r="G45" s="59">
        <f>G46+G47+G48+G49+G50+G51+G52+G53</f>
        <v>16229.98</v>
      </c>
      <c r="H45" s="59">
        <f t="shared" si="0"/>
        <v>92.331209466378425</v>
      </c>
    </row>
    <row r="46" spans="2:8" x14ac:dyDescent="0.25">
      <c r="B46" s="7"/>
      <c r="C46" s="63"/>
      <c r="D46" s="8">
        <v>3231</v>
      </c>
      <c r="E46" s="44" t="s">
        <v>71</v>
      </c>
      <c r="F46" s="60">
        <v>1850</v>
      </c>
      <c r="G46" s="61">
        <v>1765.84</v>
      </c>
      <c r="H46" s="59">
        <f t="shared" si="0"/>
        <v>95.450810810810808</v>
      </c>
    </row>
    <row r="47" spans="2:8" x14ac:dyDescent="0.25">
      <c r="B47" s="7"/>
      <c r="C47" s="63"/>
      <c r="D47" s="8">
        <v>3232</v>
      </c>
      <c r="E47" s="44" t="s">
        <v>72</v>
      </c>
      <c r="F47" s="60">
        <v>2000</v>
      </c>
      <c r="G47" s="61">
        <v>1881.06</v>
      </c>
      <c r="H47" s="59">
        <f t="shared" si="0"/>
        <v>94.052999999999997</v>
      </c>
    </row>
    <row r="48" spans="2:8" x14ac:dyDescent="0.25">
      <c r="B48" s="7"/>
      <c r="C48" s="63"/>
      <c r="D48" s="8">
        <v>3233</v>
      </c>
      <c r="E48" s="44" t="s">
        <v>73</v>
      </c>
      <c r="F48" s="60">
        <v>200</v>
      </c>
      <c r="G48" s="61">
        <v>0</v>
      </c>
      <c r="H48" s="59">
        <f t="shared" si="0"/>
        <v>0</v>
      </c>
    </row>
    <row r="49" spans="2:8" x14ac:dyDescent="0.25">
      <c r="B49" s="7"/>
      <c r="C49" s="63"/>
      <c r="D49" s="8">
        <v>3234</v>
      </c>
      <c r="E49" s="44" t="s">
        <v>74</v>
      </c>
      <c r="F49" s="60">
        <v>1700</v>
      </c>
      <c r="G49" s="61">
        <v>1384.48</v>
      </c>
      <c r="H49" s="59">
        <f t="shared" si="0"/>
        <v>81.44</v>
      </c>
    </row>
    <row r="50" spans="2:8" x14ac:dyDescent="0.25">
      <c r="B50" s="7"/>
      <c r="C50" s="63"/>
      <c r="D50" s="8">
        <v>3235</v>
      </c>
      <c r="E50" s="44" t="s">
        <v>98</v>
      </c>
      <c r="F50" s="60">
        <v>1060</v>
      </c>
      <c r="G50" s="61">
        <v>950.57</v>
      </c>
      <c r="H50" s="59">
        <f t="shared" si="0"/>
        <v>89.676415094339617</v>
      </c>
    </row>
    <row r="51" spans="2:8" x14ac:dyDescent="0.25">
      <c r="B51" s="7"/>
      <c r="C51" s="63"/>
      <c r="D51" s="8">
        <v>3236</v>
      </c>
      <c r="E51" s="44" t="s">
        <v>75</v>
      </c>
      <c r="F51" s="60">
        <v>2000</v>
      </c>
      <c r="G51" s="61">
        <v>1523.99</v>
      </c>
      <c r="H51" s="59">
        <f t="shared" si="0"/>
        <v>76.1995</v>
      </c>
    </row>
    <row r="52" spans="2:8" x14ac:dyDescent="0.25">
      <c r="B52" s="7"/>
      <c r="C52" s="63"/>
      <c r="D52" s="8">
        <v>3237</v>
      </c>
      <c r="E52" s="44" t="s">
        <v>76</v>
      </c>
      <c r="F52" s="60">
        <v>7938</v>
      </c>
      <c r="G52" s="61">
        <v>7896.83</v>
      </c>
      <c r="H52" s="59">
        <f t="shared" si="0"/>
        <v>99.481355505165027</v>
      </c>
    </row>
    <row r="53" spans="2:8" x14ac:dyDescent="0.25">
      <c r="B53" s="7"/>
      <c r="C53" s="63"/>
      <c r="D53" s="8">
        <v>3239</v>
      </c>
      <c r="E53" s="44" t="s">
        <v>77</v>
      </c>
      <c r="F53" s="60">
        <v>830</v>
      </c>
      <c r="G53" s="61">
        <v>827.21</v>
      </c>
      <c r="H53" s="59">
        <f t="shared" si="0"/>
        <v>99.663855421686748</v>
      </c>
    </row>
    <row r="54" spans="2:8" s="84" customFormat="1" x14ac:dyDescent="0.25">
      <c r="B54" s="63"/>
      <c r="C54" s="63">
        <v>329</v>
      </c>
      <c r="D54" s="64"/>
      <c r="E54" s="65" t="s">
        <v>78</v>
      </c>
      <c r="F54" s="59">
        <f>F57+F55+F56+F58</f>
        <v>1109</v>
      </c>
      <c r="G54" s="59">
        <f>G57+G55+G56+G58</f>
        <v>796.94</v>
      </c>
      <c r="H54" s="59">
        <f t="shared" si="0"/>
        <v>71.861136158701527</v>
      </c>
    </row>
    <row r="55" spans="2:8" x14ac:dyDescent="0.25">
      <c r="B55" s="7"/>
      <c r="C55" s="63"/>
      <c r="D55" s="8">
        <v>3293</v>
      </c>
      <c r="E55" s="44" t="s">
        <v>101</v>
      </c>
      <c r="F55" s="60">
        <v>399</v>
      </c>
      <c r="G55" s="61">
        <v>399</v>
      </c>
      <c r="H55" s="59">
        <f t="shared" si="0"/>
        <v>100</v>
      </c>
    </row>
    <row r="56" spans="2:8" x14ac:dyDescent="0.25">
      <c r="B56" s="7"/>
      <c r="C56" s="63"/>
      <c r="D56" s="8">
        <v>3294</v>
      </c>
      <c r="E56" s="44" t="s">
        <v>116</v>
      </c>
      <c r="F56" s="60">
        <v>60</v>
      </c>
      <c r="G56" s="61">
        <v>60</v>
      </c>
      <c r="H56" s="59">
        <f t="shared" si="0"/>
        <v>100</v>
      </c>
    </row>
    <row r="57" spans="2:8" x14ac:dyDescent="0.25">
      <c r="B57" s="7"/>
      <c r="C57" s="63"/>
      <c r="D57" s="8">
        <v>3295</v>
      </c>
      <c r="E57" s="45" t="s">
        <v>80</v>
      </c>
      <c r="F57" s="60">
        <v>450</v>
      </c>
      <c r="G57" s="61">
        <v>137.94</v>
      </c>
      <c r="H57" s="59">
        <f t="shared" si="0"/>
        <v>30.653333333333332</v>
      </c>
    </row>
    <row r="58" spans="2:8" x14ac:dyDescent="0.25">
      <c r="B58" s="39"/>
      <c r="C58" s="41"/>
      <c r="D58" s="71">
        <v>3299</v>
      </c>
      <c r="E58" s="39" t="s">
        <v>102</v>
      </c>
      <c r="F58" s="100">
        <v>200</v>
      </c>
      <c r="G58" s="61">
        <v>200</v>
      </c>
      <c r="H58" s="59">
        <f t="shared" si="0"/>
        <v>100</v>
      </c>
    </row>
    <row r="59" spans="2:8" x14ac:dyDescent="0.25">
      <c r="B59" s="63"/>
      <c r="C59" s="63">
        <v>34</v>
      </c>
      <c r="D59" s="64"/>
      <c r="E59" s="65" t="s">
        <v>81</v>
      </c>
      <c r="F59" s="59">
        <f>F60</f>
        <v>600</v>
      </c>
      <c r="G59" s="59">
        <f>G60</f>
        <v>497.55</v>
      </c>
      <c r="H59" s="59">
        <f t="shared" si="0"/>
        <v>82.925000000000011</v>
      </c>
    </row>
    <row r="60" spans="2:8" s="84" customFormat="1" x14ac:dyDescent="0.25">
      <c r="B60" s="63"/>
      <c r="C60" s="64">
        <v>343</v>
      </c>
      <c r="E60" s="65" t="s">
        <v>82</v>
      </c>
      <c r="F60" s="59">
        <f>F61</f>
        <v>600</v>
      </c>
      <c r="G60" s="59">
        <f>G61</f>
        <v>497.55</v>
      </c>
      <c r="H60" s="59">
        <f t="shared" si="0"/>
        <v>82.925000000000011</v>
      </c>
    </row>
    <row r="61" spans="2:8" x14ac:dyDescent="0.25">
      <c r="B61" s="7"/>
      <c r="C61" s="63"/>
      <c r="D61" s="8">
        <v>3431</v>
      </c>
      <c r="E61" s="44" t="s">
        <v>83</v>
      </c>
      <c r="F61" s="60">
        <v>600</v>
      </c>
      <c r="G61" s="61">
        <v>497.55</v>
      </c>
      <c r="H61" s="59">
        <f t="shared" si="0"/>
        <v>82.925000000000011</v>
      </c>
    </row>
    <row r="62" spans="2:8" x14ac:dyDescent="0.25">
      <c r="B62" s="7"/>
      <c r="C62" s="63"/>
      <c r="D62" s="8"/>
      <c r="E62" s="44"/>
      <c r="F62" s="60"/>
      <c r="G62" s="61"/>
      <c r="H62" s="59"/>
    </row>
    <row r="63" spans="2:8" x14ac:dyDescent="0.25">
      <c r="B63" s="63"/>
      <c r="C63" s="63"/>
      <c r="D63" s="64"/>
      <c r="E63" s="83" t="s">
        <v>91</v>
      </c>
      <c r="F63" s="59">
        <f t="shared" ref="F63:G66" si="1">F64</f>
        <v>2920</v>
      </c>
      <c r="G63" s="59">
        <f t="shared" si="1"/>
        <v>1911.56</v>
      </c>
      <c r="H63" s="59">
        <f t="shared" si="0"/>
        <v>65.464383561643842</v>
      </c>
    </row>
    <row r="64" spans="2:8" x14ac:dyDescent="0.25">
      <c r="B64" s="63">
        <v>3</v>
      </c>
      <c r="C64" s="63"/>
      <c r="D64" s="64"/>
      <c r="E64" s="6" t="s">
        <v>3</v>
      </c>
      <c r="F64" s="73">
        <f t="shared" si="1"/>
        <v>2920</v>
      </c>
      <c r="G64" s="73">
        <f t="shared" si="1"/>
        <v>1911.56</v>
      </c>
      <c r="H64" s="59">
        <f t="shared" si="0"/>
        <v>65.464383561643842</v>
      </c>
    </row>
    <row r="65" spans="2:8" s="84" customFormat="1" x14ac:dyDescent="0.25">
      <c r="B65" s="63"/>
      <c r="C65" s="63">
        <v>32</v>
      </c>
      <c r="D65" s="64"/>
      <c r="E65" s="89" t="s">
        <v>11</v>
      </c>
      <c r="F65" s="59">
        <f t="shared" si="1"/>
        <v>2920</v>
      </c>
      <c r="G65" s="59">
        <f t="shared" si="1"/>
        <v>1911.56</v>
      </c>
      <c r="H65" s="59">
        <f t="shared" si="0"/>
        <v>65.464383561643842</v>
      </c>
    </row>
    <row r="66" spans="2:8" s="84" customFormat="1" x14ac:dyDescent="0.25">
      <c r="B66" s="63"/>
      <c r="C66" s="63">
        <v>322</v>
      </c>
      <c r="D66" s="64"/>
      <c r="E66" s="65" t="s">
        <v>63</v>
      </c>
      <c r="F66" s="73">
        <f t="shared" si="1"/>
        <v>2920</v>
      </c>
      <c r="G66" s="73">
        <f t="shared" si="1"/>
        <v>1911.56</v>
      </c>
      <c r="H66" s="59">
        <f t="shared" si="0"/>
        <v>65.464383561643842</v>
      </c>
    </row>
    <row r="67" spans="2:8" x14ac:dyDescent="0.25">
      <c r="B67" s="7"/>
      <c r="C67" s="63"/>
      <c r="D67" s="8">
        <v>3221</v>
      </c>
      <c r="E67" s="44" t="s">
        <v>64</v>
      </c>
      <c r="F67" s="60">
        <v>2920</v>
      </c>
      <c r="G67" s="61">
        <v>1911.56</v>
      </c>
      <c r="H67" s="59">
        <f t="shared" si="0"/>
        <v>65.464383561643842</v>
      </c>
    </row>
    <row r="68" spans="2:8" x14ac:dyDescent="0.25">
      <c r="B68" s="63"/>
      <c r="C68" s="63"/>
      <c r="D68" s="64"/>
      <c r="E68" s="83"/>
      <c r="F68" s="59"/>
      <c r="G68" s="59"/>
      <c r="H68" s="59"/>
    </row>
    <row r="69" spans="2:8" x14ac:dyDescent="0.25">
      <c r="B69" s="63"/>
      <c r="C69" s="63"/>
      <c r="D69" s="64"/>
      <c r="E69" s="6" t="s">
        <v>92</v>
      </c>
      <c r="F69" s="59">
        <f t="shared" ref="F69:G72" si="2">F70</f>
        <v>1179</v>
      </c>
      <c r="G69" s="59">
        <f t="shared" si="2"/>
        <v>1178.74</v>
      </c>
      <c r="H69" s="59">
        <f t="shared" si="0"/>
        <v>99.977947413061912</v>
      </c>
    </row>
    <row r="70" spans="2:8" s="84" customFormat="1" x14ac:dyDescent="0.25">
      <c r="B70" s="63">
        <v>3</v>
      </c>
      <c r="C70" s="63"/>
      <c r="D70" s="64"/>
      <c r="E70" s="89" t="s">
        <v>3</v>
      </c>
      <c r="F70" s="59">
        <f t="shared" si="2"/>
        <v>1179</v>
      </c>
      <c r="G70" s="59">
        <f t="shared" si="2"/>
        <v>1178.74</v>
      </c>
      <c r="H70" s="59">
        <f t="shared" si="0"/>
        <v>99.977947413061912</v>
      </c>
    </row>
    <row r="71" spans="2:8" s="84" customFormat="1" x14ac:dyDescent="0.25">
      <c r="B71" s="63"/>
      <c r="C71" s="63">
        <v>32</v>
      </c>
      <c r="D71" s="64"/>
      <c r="E71" s="65" t="s">
        <v>11</v>
      </c>
      <c r="F71" s="92">
        <f t="shared" si="2"/>
        <v>1179</v>
      </c>
      <c r="G71" s="92">
        <f t="shared" si="2"/>
        <v>1178.74</v>
      </c>
      <c r="H71" s="59">
        <f t="shared" si="0"/>
        <v>99.977947413061912</v>
      </c>
    </row>
    <row r="72" spans="2:8" s="84" customFormat="1" x14ac:dyDescent="0.25">
      <c r="B72" s="63"/>
      <c r="C72" s="63">
        <v>322</v>
      </c>
      <c r="D72" s="64"/>
      <c r="E72" s="63" t="s">
        <v>63</v>
      </c>
      <c r="F72" s="73">
        <f t="shared" si="2"/>
        <v>1179</v>
      </c>
      <c r="G72" s="73">
        <f t="shared" si="2"/>
        <v>1178.74</v>
      </c>
      <c r="H72" s="59">
        <f t="shared" si="0"/>
        <v>99.977947413061912</v>
      </c>
    </row>
    <row r="73" spans="2:8" s="87" customFormat="1" ht="18" customHeight="1" x14ac:dyDescent="0.25">
      <c r="B73" s="88"/>
      <c r="C73" s="90"/>
      <c r="D73" s="88">
        <v>3221</v>
      </c>
      <c r="E73" s="85" t="s">
        <v>64</v>
      </c>
      <c r="F73" s="86">
        <v>1179</v>
      </c>
      <c r="G73" s="86">
        <v>1178.74</v>
      </c>
      <c r="H73" s="59">
        <f t="shared" ref="H73:H80" si="3">(G73/F73)*100</f>
        <v>99.977947413061912</v>
      </c>
    </row>
    <row r="74" spans="2:8" s="87" customFormat="1" ht="18" customHeight="1" x14ac:dyDescent="0.25">
      <c r="B74" s="88"/>
      <c r="C74" s="90"/>
      <c r="D74" s="88"/>
      <c r="E74" s="85"/>
      <c r="F74" s="86"/>
      <c r="G74" s="86"/>
      <c r="H74" s="59"/>
    </row>
    <row r="75" spans="2:8" s="84" customFormat="1" ht="27.75" customHeight="1" x14ac:dyDescent="0.25">
      <c r="B75" s="90" t="s">
        <v>105</v>
      </c>
      <c r="C75" s="90"/>
      <c r="D75" s="90"/>
      <c r="E75" s="69" t="s">
        <v>106</v>
      </c>
      <c r="F75" s="70">
        <f>F76</f>
        <v>26037</v>
      </c>
      <c r="G75" s="70">
        <f>G76</f>
        <v>26036.99</v>
      </c>
      <c r="H75" s="59">
        <f t="shared" si="3"/>
        <v>99.99996159311749</v>
      </c>
    </row>
    <row r="76" spans="2:8" x14ac:dyDescent="0.25">
      <c r="B76" s="63"/>
      <c r="C76" s="63"/>
      <c r="D76" s="64"/>
      <c r="E76" s="72" t="s">
        <v>22</v>
      </c>
      <c r="F76" s="99">
        <f>F77</f>
        <v>26037</v>
      </c>
      <c r="G76" s="73">
        <f>G77</f>
        <v>26036.99</v>
      </c>
      <c r="H76" s="59">
        <f t="shared" si="3"/>
        <v>99.99996159311749</v>
      </c>
    </row>
    <row r="77" spans="2:8" x14ac:dyDescent="0.25">
      <c r="B77" s="9">
        <v>4</v>
      </c>
      <c r="C77" s="10"/>
      <c r="D77" s="10"/>
      <c r="E77" s="84" t="s">
        <v>5</v>
      </c>
      <c r="F77" s="59">
        <f t="shared" ref="F77:G79" si="4">F78</f>
        <v>26037</v>
      </c>
      <c r="G77" s="59">
        <f t="shared" si="4"/>
        <v>26036.99</v>
      </c>
      <c r="H77" s="59">
        <f t="shared" si="3"/>
        <v>99.99996159311749</v>
      </c>
    </row>
    <row r="78" spans="2:8" ht="25.5" x14ac:dyDescent="0.25">
      <c r="B78" s="6"/>
      <c r="C78" s="6">
        <v>41</v>
      </c>
      <c r="D78" s="6"/>
      <c r="E78" s="19" t="s">
        <v>6</v>
      </c>
      <c r="F78" s="59">
        <f t="shared" si="4"/>
        <v>26037</v>
      </c>
      <c r="G78" s="59">
        <f t="shared" si="4"/>
        <v>26036.99</v>
      </c>
      <c r="H78" s="59">
        <f t="shared" si="3"/>
        <v>99.99996159311749</v>
      </c>
    </row>
    <row r="79" spans="2:8" x14ac:dyDescent="0.25">
      <c r="B79" s="11"/>
      <c r="C79" s="63">
        <v>412</v>
      </c>
      <c r="E79" s="7" t="s">
        <v>99</v>
      </c>
      <c r="F79" s="60">
        <f t="shared" si="4"/>
        <v>26037</v>
      </c>
      <c r="G79" s="60">
        <f t="shared" si="4"/>
        <v>26036.99</v>
      </c>
      <c r="H79" s="59">
        <f t="shared" si="3"/>
        <v>99.99996159311749</v>
      </c>
    </row>
    <row r="80" spans="2:8" x14ac:dyDescent="0.25">
      <c r="B80" s="11"/>
      <c r="C80" s="6"/>
      <c r="D80" s="7">
        <v>4124</v>
      </c>
      <c r="E80" s="7" t="s">
        <v>100</v>
      </c>
      <c r="F80" s="60">
        <v>26037</v>
      </c>
      <c r="G80" s="60">
        <v>26036.99</v>
      </c>
      <c r="H80" s="59">
        <f t="shared" si="3"/>
        <v>99.99996159311749</v>
      </c>
    </row>
  </sheetData>
  <mergeCells count="6">
    <mergeCell ref="B2:H2"/>
    <mergeCell ref="B4:H4"/>
    <mergeCell ref="B6:E6"/>
    <mergeCell ref="B7:E7"/>
    <mergeCell ref="B8:D8"/>
    <mergeCell ref="B9:D9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i prihodi prema izvoru</vt:lpstr>
      <vt:lpstr>Rashodi prema funkcijskoj k </vt:lpstr>
      <vt:lpstr>Programska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2023-07-25T14:50:53Z</cp:lastPrinted>
  <dcterms:created xsi:type="dcterms:W3CDTF">2022-08-12T12:51:27Z</dcterms:created>
  <dcterms:modified xsi:type="dcterms:W3CDTF">2024-03-08T12:48:42Z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