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DV_Cvrčak\_2023\"/>
    </mc:Choice>
  </mc:AlternateContent>
  <bookViews>
    <workbookView xWindow="32760" yWindow="32760" windowWidth="25200" windowHeight="11055" activeTab="1"/>
  </bookViews>
  <sheets>
    <sheet name="2023" sheetId="1" r:id="rId1"/>
    <sheet name="List1" sheetId="2" r:id="rId2"/>
  </sheets>
  <definedNames>
    <definedName name="Print_Titles" localSheetId="0">'2023'!$3:$4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I50" i="2"/>
  <c r="C50" i="2"/>
  <c r="D100" i="2"/>
  <c r="E100" i="2"/>
  <c r="F100" i="2"/>
  <c r="G100" i="2"/>
  <c r="H100" i="2"/>
  <c r="I100" i="2"/>
  <c r="C100" i="2"/>
  <c r="C97" i="2"/>
  <c r="I54" i="2"/>
  <c r="C95" i="2"/>
  <c r="G7" i="1"/>
  <c r="I43" i="2"/>
  <c r="D43" i="2"/>
  <c r="D42" i="2"/>
  <c r="E43" i="2"/>
  <c r="E42" i="2"/>
  <c r="F43" i="2"/>
  <c r="F42" i="2"/>
  <c r="G43" i="2"/>
  <c r="G42" i="2"/>
  <c r="H43" i="2"/>
  <c r="H42" i="2"/>
  <c r="C43" i="2"/>
  <c r="C42" i="2"/>
  <c r="D98" i="2"/>
  <c r="D96" i="2"/>
  <c r="E98" i="2"/>
  <c r="E96" i="2"/>
  <c r="F98" i="2"/>
  <c r="F96" i="2"/>
  <c r="G98" i="2"/>
  <c r="G96" i="2"/>
  <c r="H98" i="2"/>
  <c r="H96" i="2"/>
  <c r="I98" i="2"/>
  <c r="I96" i="2"/>
  <c r="D97" i="2"/>
  <c r="D95" i="2"/>
  <c r="D13" i="2"/>
  <c r="E97" i="2"/>
  <c r="E95" i="2"/>
  <c r="F97" i="2"/>
  <c r="F95" i="2"/>
  <c r="F13" i="2"/>
  <c r="G97" i="2"/>
  <c r="G95" i="2"/>
  <c r="G13" i="2"/>
  <c r="H97" i="2"/>
  <c r="H95" i="2"/>
  <c r="H13" i="2"/>
  <c r="I97" i="2"/>
  <c r="I95" i="2"/>
  <c r="C98" i="2"/>
  <c r="C96" i="2"/>
  <c r="G85" i="2"/>
  <c r="G63" i="2"/>
  <c r="C74" i="2"/>
  <c r="J74" i="2"/>
  <c r="C85" i="2"/>
  <c r="E85" i="2"/>
  <c r="F85" i="2"/>
  <c r="H85" i="2"/>
  <c r="D85" i="2"/>
  <c r="J85" i="2"/>
  <c r="D91" i="2"/>
  <c r="J89" i="2"/>
  <c r="F4" i="1"/>
  <c r="F10" i="1"/>
  <c r="H4" i="1"/>
  <c r="J33" i="2"/>
  <c r="J41" i="2"/>
  <c r="J44" i="2"/>
  <c r="J56" i="2"/>
  <c r="J61" i="2"/>
  <c r="J64" i="2"/>
  <c r="J65" i="2"/>
  <c r="J66" i="2"/>
  <c r="J68" i="2"/>
  <c r="J69" i="2"/>
  <c r="J87" i="2"/>
  <c r="J88" i="2"/>
  <c r="J92" i="2"/>
  <c r="J70" i="2"/>
  <c r="J71" i="2"/>
  <c r="J72" i="2"/>
  <c r="J73" i="2"/>
  <c r="J75" i="2"/>
  <c r="J76" i="2"/>
  <c r="J78" i="2"/>
  <c r="J79" i="2"/>
  <c r="J80" i="2"/>
  <c r="J81" i="2"/>
  <c r="J82" i="2"/>
  <c r="I83" i="2"/>
  <c r="I74" i="2"/>
  <c r="I67" i="2"/>
  <c r="F7" i="1"/>
  <c r="D32" i="2"/>
  <c r="E32" i="2"/>
  <c r="F32" i="2"/>
  <c r="G32" i="2"/>
  <c r="H32" i="2"/>
  <c r="H91" i="2"/>
  <c r="H90" i="2"/>
  <c r="H83" i="2"/>
  <c r="H74" i="2"/>
  <c r="H67" i="2"/>
  <c r="H63" i="2"/>
  <c r="H60" i="2"/>
  <c r="H57" i="2"/>
  <c r="H55" i="2"/>
  <c r="H47" i="2"/>
  <c r="H46" i="2"/>
  <c r="H40" i="2"/>
  <c r="H39" i="2"/>
  <c r="H37" i="2"/>
  <c r="H35" i="2"/>
  <c r="H34" i="2"/>
  <c r="H31" i="2"/>
  <c r="H22" i="2"/>
  <c r="G91" i="2"/>
  <c r="G90" i="2"/>
  <c r="G83" i="2"/>
  <c r="G74" i="2"/>
  <c r="G67" i="2"/>
  <c r="G60" i="2"/>
  <c r="G57" i="2"/>
  <c r="G55" i="2"/>
  <c r="G47" i="2"/>
  <c r="G46" i="2"/>
  <c r="G40" i="2"/>
  <c r="G39" i="2"/>
  <c r="G37" i="2"/>
  <c r="G35" i="2"/>
  <c r="G34" i="2"/>
  <c r="G31" i="2"/>
  <c r="G22" i="2"/>
  <c r="F91" i="2"/>
  <c r="F90" i="2"/>
  <c r="F83" i="2"/>
  <c r="F74" i="2"/>
  <c r="F67" i="2"/>
  <c r="F63" i="2"/>
  <c r="F60" i="2"/>
  <c r="F57" i="2"/>
  <c r="F55" i="2"/>
  <c r="F47" i="2"/>
  <c r="F46" i="2"/>
  <c r="F40" i="2"/>
  <c r="F39" i="2"/>
  <c r="F37" i="2"/>
  <c r="F35" i="2"/>
  <c r="F34" i="2"/>
  <c r="F31" i="2"/>
  <c r="F22" i="2"/>
  <c r="E91" i="2"/>
  <c r="E90" i="2"/>
  <c r="E83" i="2"/>
  <c r="E74" i="2"/>
  <c r="E67" i="2"/>
  <c r="E63" i="2"/>
  <c r="E60" i="2"/>
  <c r="E57" i="2"/>
  <c r="E55" i="2"/>
  <c r="E47" i="2"/>
  <c r="E46" i="2"/>
  <c r="E40" i="2"/>
  <c r="E39" i="2"/>
  <c r="E37" i="2"/>
  <c r="E35" i="2"/>
  <c r="E34" i="2"/>
  <c r="E31" i="2"/>
  <c r="E22" i="2"/>
  <c r="D35" i="2"/>
  <c r="D34" i="2"/>
  <c r="D57" i="2"/>
  <c r="C57" i="2"/>
  <c r="C60" i="2"/>
  <c r="D55" i="2"/>
  <c r="C55" i="2"/>
  <c r="D47" i="2"/>
  <c r="D46" i="2"/>
  <c r="C47" i="2"/>
  <c r="C46" i="2"/>
  <c r="C40" i="2"/>
  <c r="D39" i="2"/>
  <c r="C39" i="2"/>
  <c r="D31" i="2"/>
  <c r="D37" i="2"/>
  <c r="C37" i="2"/>
  <c r="C32" i="2"/>
  <c r="J32" i="2"/>
  <c r="C31" i="2"/>
  <c r="C91" i="2"/>
  <c r="C90" i="2"/>
  <c r="C83" i="2"/>
  <c r="C67" i="2"/>
  <c r="C63" i="2"/>
  <c r="D63" i="2"/>
  <c r="D40" i="2"/>
  <c r="D83" i="2"/>
  <c r="D74" i="2"/>
  <c r="D67" i="2"/>
  <c r="D60" i="2"/>
  <c r="J60" i="2"/>
  <c r="C35" i="2"/>
  <c r="C34" i="2"/>
  <c r="D22" i="2"/>
  <c r="C22" i="2"/>
  <c r="H5" i="1"/>
  <c r="H8" i="1"/>
  <c r="J31" i="2"/>
  <c r="J63" i="2"/>
  <c r="D90" i="2"/>
  <c r="G10" i="1"/>
  <c r="G21" i="1"/>
  <c r="H7" i="1"/>
  <c r="J67" i="2"/>
  <c r="J40" i="2"/>
  <c r="J90" i="2"/>
  <c r="C54" i="2"/>
  <c r="C53" i="2"/>
  <c r="C94" i="2"/>
  <c r="C52" i="2"/>
  <c r="F30" i="2"/>
  <c r="F29" i="2"/>
  <c r="F7" i="2"/>
  <c r="F62" i="2"/>
  <c r="G54" i="2"/>
  <c r="G62" i="2"/>
  <c r="I62" i="2"/>
  <c r="C62" i="2"/>
  <c r="J55" i="2"/>
  <c r="D62" i="2"/>
  <c r="J62" i="2"/>
  <c r="H30" i="2"/>
  <c r="H29" i="2"/>
  <c r="H7" i="2"/>
  <c r="H62" i="2"/>
  <c r="J42" i="2"/>
  <c r="J39" i="2"/>
  <c r="E54" i="2"/>
  <c r="E62" i="2"/>
  <c r="F54" i="2"/>
  <c r="H54" i="2"/>
  <c r="H53" i="2"/>
  <c r="D54" i="2"/>
  <c r="G30" i="2"/>
  <c r="G29" i="2"/>
  <c r="G7" i="2"/>
  <c r="J91" i="2"/>
  <c r="I53" i="2"/>
  <c r="E53" i="2"/>
  <c r="F53" i="2"/>
  <c r="I13" i="2"/>
  <c r="E13" i="2"/>
  <c r="C30" i="2"/>
  <c r="C29" i="2"/>
  <c r="C7" i="2"/>
  <c r="J54" i="2"/>
  <c r="E30" i="2"/>
  <c r="J43" i="2"/>
  <c r="G53" i="2"/>
  <c r="D53" i="2"/>
  <c r="D94" i="2"/>
  <c r="H11" i="2"/>
  <c r="H15" i="2"/>
  <c r="H27" i="2"/>
  <c r="H94" i="2"/>
  <c r="H52" i="2"/>
  <c r="H51" i="2"/>
  <c r="F11" i="2"/>
  <c r="F15" i="2"/>
  <c r="F27" i="2"/>
  <c r="F94" i="2"/>
  <c r="F52" i="2"/>
  <c r="F51" i="2"/>
  <c r="E11" i="2"/>
  <c r="E94" i="2"/>
  <c r="E52" i="2"/>
  <c r="E51" i="2"/>
  <c r="I11" i="2"/>
  <c r="I94" i="2"/>
  <c r="I52" i="2"/>
  <c r="I51" i="2"/>
  <c r="D52" i="2"/>
  <c r="D51" i="2"/>
  <c r="J94" i="2"/>
  <c r="C51" i="2"/>
  <c r="C11" i="2"/>
  <c r="D30" i="2"/>
  <c r="E29" i="2"/>
  <c r="E7" i="2"/>
  <c r="J53" i="2"/>
  <c r="D11" i="2"/>
  <c r="J51" i="2"/>
  <c r="J52" i="2"/>
  <c r="G11" i="2"/>
  <c r="G15" i="2"/>
  <c r="G27" i="2"/>
  <c r="G94" i="2"/>
  <c r="G52" i="2"/>
  <c r="G51" i="2"/>
  <c r="E15" i="2"/>
  <c r="E27" i="2"/>
  <c r="J50" i="2"/>
  <c r="D29" i="2"/>
  <c r="J30" i="2"/>
  <c r="J11" i="2"/>
  <c r="C15" i="2"/>
  <c r="C27" i="2"/>
  <c r="J29" i="2"/>
  <c r="D7" i="2"/>
  <c r="J7" i="2"/>
  <c r="D15" i="2"/>
  <c r="D27" i="2"/>
</calcChain>
</file>

<file path=xl/sharedStrings.xml><?xml version="1.0" encoding="utf-8"?>
<sst xmlns="http://schemas.openxmlformats.org/spreadsheetml/2006/main" count="127" uniqueCount="111">
  <si>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</si>
  <si>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</si>
  <si>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</si>
  <si>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</si>
  <si>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</si>
  <si>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</si>
  <si>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</si>
  <si>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</si>
  <si>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</si>
  <si>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</si>
  <si>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</si>
  <si>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</si>
  <si>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</si>
  <si>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</si>
  <si>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</si>
  <si>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</si>
  <si>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</si>
  <si>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</si>
  <si>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</si>
  <si>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</si>
  <si>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</si>
  <si>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</si>
  <si>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</si>
  <si>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</si>
  <si>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</si>
  <si>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</si>
  <si>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</si>
  <si>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</si>
  <si>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</si>
  <si>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</si>
  <si>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</si>
  <si>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</si>
  <si>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</si>
  <si>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</si>
  <si>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</si>
  <si>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</si>
  <si>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</si>
  <si>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</si>
  <si>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</si>
  <si>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</si>
  <si>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</si>
  <si>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</si>
  <si>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</si>
  <si>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</si>
  <si>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</si>
  <si>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</si>
  <si>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</si>
  <si>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</si>
  <si>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</si>
  <si>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</si>
  <si>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</si>
  <si>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</si>
  <si>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</si>
  <si>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</si>
  <si>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</si>
  <si>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</si>
  <si>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</si>
  <si>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</si>
  <si>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</si>
  <si>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</si>
  <si>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</si>
  <si>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</si>
  <si>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</si>
  <si>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</si>
  <si>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</si>
  <si>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</si>
  <si>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</si>
  <si>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</si>
  <si>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</si>
  <si>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</si>
  <si>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</si>
  <si>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</si>
  <si>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</si>
  <si>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</si>
  <si>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</si>
  <si>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</si>
  <si>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</si>
  <si>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</si>
  <si>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</si>
  <si>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</si>
  <si>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</si>
  <si>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</si>
  <si>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</si>
  <si>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</si>
  <si>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</si>
  <si>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</si>
  <si>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</si>
  <si>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</si>
  <si>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</si>
  <si>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</si>
  <si>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</si>
  <si>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</si>
  <si>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</si>
  <si>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</si>
  <si>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</si>
  <si>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</si>
  <si>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</si>
  <si>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Prihodi od pripisa kamata na žiro račun</t>
  </si>
  <si>
    <t>Preneseni višak</t>
  </si>
  <si>
    <t>Zakupnine i najamnine</t>
  </si>
  <si>
    <t>Izvršenje financijskog plana za 2023.(30.06.2023.)</t>
  </si>
  <si>
    <t>PLAN 2023</t>
  </si>
  <si>
    <t>OSTVARENO 30.06.2023.</t>
  </si>
  <si>
    <t>PLAN 2023.</t>
  </si>
  <si>
    <t>OSTVARENO        30.06.2023.</t>
  </si>
  <si>
    <t>Rashodi za nabavu neproizvedene dugotrajne imovine</t>
  </si>
  <si>
    <t>Nematerijalna imovina</t>
  </si>
  <si>
    <t>Ostala prava</t>
  </si>
  <si>
    <t>Prihodi iz nadležnog pror.za nabavu nefin.imovine</t>
  </si>
  <si>
    <t xml:space="preserve"> KAPITALNI PROJEKT: Izgradnja pročišćivača</t>
  </si>
  <si>
    <t>UKUPNO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</si>
</sst>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  <family val="2"/>
      <charset val="238"/>
    </font>
    <font>
      <b/>
      <sz val="10"/>
      <color rgb="FF000000"/>
      <name val="Times new roman ce"/>
      <charset val="238"/>
    </font>
    <font>
      <sz val="10"/>
      <color rgb="FF000000"/>
      <name val="Times new roman ce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15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4" fontId="18" fillId="4" borderId="0" xfId="0" applyNumberFormat="1" applyFont="1" applyFill="1" applyBorder="1" applyAlignment="1">
      <alignment horizontal="right"/>
    </xf>
    <xf numFmtId="0" fontId="1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right"/>
    </xf>
    <xf numFmtId="0" fontId="0" fillId="0" borderId="0" xfId="0" applyFont="1" applyAlignment="1"/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27" fillId="0" borderId="11" xfId="0" applyFont="1" applyBorder="1" applyAlignment="1">
      <alignment horizontal="center" vertical="top" wrapText="1"/>
    </xf>
    <xf numFmtId="0" fontId="22" fillId="0" borderId="0" xfId="0" applyFont="1"/>
    <xf numFmtId="0" fontId="22" fillId="0" borderId="0" xfId="0" applyFont="1" applyAlignment="1"/>
    <xf numFmtId="0" fontId="27" fillId="0" borderId="6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4" fontId="27" fillId="0" borderId="11" xfId="0" applyNumberFormat="1" applyFont="1" applyBorder="1" applyAlignment="1">
      <alignment horizontal="right" wrapText="1"/>
    </xf>
    <xf numFmtId="4" fontId="28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0" fontId="28" fillId="0" borderId="7" xfId="0" applyFont="1" applyBorder="1"/>
    <xf numFmtId="4" fontId="28" fillId="0" borderId="11" xfId="0" applyNumberFormat="1" applyFont="1" applyBorder="1" applyAlignment="1">
      <alignment horizontal="right" wrapText="1"/>
    </xf>
    <xf numFmtId="0" fontId="27" fillId="0" borderId="11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8" fillId="0" borderId="0" xfId="0" applyFont="1"/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28" fillId="0" borderId="11" xfId="0" applyNumberFormat="1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4" fontId="27" fillId="0" borderId="11" xfId="0" applyNumberFormat="1" applyFont="1" applyBorder="1" applyAlignment="1">
      <alignment wrapText="1"/>
    </xf>
    <xf numFmtId="0" fontId="25" fillId="7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8" fillId="0" borderId="0" xfId="0" applyNumberFormat="1" applyFont="1"/>
    <xf numFmtId="4" fontId="27" fillId="0" borderId="11" xfId="0" applyNumberFormat="1" applyFont="1" applyBorder="1" applyAlignment="1">
      <alignment horizontal="right"/>
    </xf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/>
    <xf numFmtId="4" fontId="14" fillId="4" borderId="0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1" fillId="0" borderId="7" xfId="0" applyFont="1" applyBorder="1"/>
    <xf numFmtId="0" fontId="12" fillId="0" borderId="6" xfId="0" applyFont="1" applyBorder="1" applyAlignment="1">
      <alignment horizontal="left"/>
    </xf>
    <xf numFmtId="0" fontId="27" fillId="0" borderId="6" xfId="0" applyFont="1" applyBorder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/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workbookViewId="0">
      <selection activeCell="I10" sqref="I10"/>
    </sheetView>
  </sheetViews>
  <sheetFormatPr defaultColWidth="15.140625" defaultRowHeight="15" customHeight="1" x14ac:dyDescent="0.2"/>
  <cols>
    <col min="1" max="1" width="13.42578125" style="77" customWidth="1"/>
    <col min="2" max="2" width="32" style="77" customWidth="1"/>
    <col min="3" max="3" width="1.42578125" style="77" hidden="1" customWidth="1"/>
    <col min="4" max="4" width="17" style="77" hidden="1" customWidth="1"/>
    <col min="5" max="5" width="0.42578125" style="77" hidden="1" customWidth="1"/>
    <col min="6" max="6" width="14.42578125" style="77" customWidth="1"/>
    <col min="7" max="7" width="15" style="77" customWidth="1"/>
    <col min="8" max="8" width="10" style="77" customWidth="1"/>
    <col min="9" max="16384" width="15.140625" style="77"/>
  </cols>
  <sheetData>
    <row r="1" spans="1:10" s="67" customFormat="1" ht="21" customHeight="1" x14ac:dyDescent="0.25">
      <c r="A1" s="1" t="s">
        <v>91</v>
      </c>
      <c r="B1" s="1"/>
      <c r="C1" s="66"/>
      <c r="D1" s="66"/>
      <c r="E1" s="66"/>
      <c r="F1" s="66"/>
      <c r="G1" s="66"/>
      <c r="H1" s="66"/>
      <c r="I1" s="66"/>
      <c r="J1" s="66"/>
    </row>
    <row r="2" spans="1:10" s="67" customFormat="1" ht="15.75" customHeight="1" x14ac:dyDescent="0.25">
      <c r="A2" s="66" t="s">
        <v>100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3.75" customHeight="1" x14ac:dyDescent="0.2">
      <c r="A3" s="78"/>
      <c r="B3" s="79"/>
      <c r="C3" s="79"/>
      <c r="D3" s="80"/>
      <c r="E3" s="81"/>
      <c r="F3" s="75" t="s">
        <v>101</v>
      </c>
      <c r="G3" s="75" t="s">
        <v>102</v>
      </c>
      <c r="H3" s="75" t="s">
        <v>2</v>
      </c>
    </row>
    <row r="4" spans="1:10" ht="24.75" customHeight="1" x14ac:dyDescent="0.2">
      <c r="A4" s="113" t="s">
        <v>3</v>
      </c>
      <c r="B4" s="111"/>
      <c r="C4" s="111"/>
      <c r="D4" s="111"/>
      <c r="E4" s="111"/>
      <c r="F4" s="82">
        <f>F5+F6</f>
        <v>330745.37</v>
      </c>
      <c r="G4" s="82">
        <v>166019.21</v>
      </c>
      <c r="H4" s="82">
        <f>SUM(G4*100/F4)</f>
        <v>50.195475147543263</v>
      </c>
    </row>
    <row r="5" spans="1:10" ht="24.75" customHeight="1" x14ac:dyDescent="0.2">
      <c r="A5" s="110" t="s">
        <v>4</v>
      </c>
      <c r="B5" s="111"/>
      <c r="C5" s="111"/>
      <c r="D5" s="111"/>
      <c r="E5" s="111"/>
      <c r="F5" s="83">
        <v>330745.37</v>
      </c>
      <c r="G5" s="103">
        <v>166019.21</v>
      </c>
      <c r="H5" s="83">
        <f>SUM(G5*100/F5)</f>
        <v>50.195475147543263</v>
      </c>
    </row>
    <row r="6" spans="1:10" ht="24.75" customHeight="1" x14ac:dyDescent="0.2">
      <c r="A6" s="112" t="s">
        <v>5</v>
      </c>
      <c r="B6" s="111"/>
      <c r="C6" s="111"/>
      <c r="D6" s="111"/>
      <c r="E6" s="111"/>
      <c r="F6" s="83">
        <v>0</v>
      </c>
      <c r="G6" s="83">
        <v>0</v>
      </c>
      <c r="H6" s="83">
        <v>0</v>
      </c>
    </row>
    <row r="7" spans="1:10" ht="24.75" customHeight="1" x14ac:dyDescent="0.2">
      <c r="A7" s="84" t="s">
        <v>6</v>
      </c>
      <c r="B7" s="85"/>
      <c r="C7" s="85"/>
      <c r="D7" s="85"/>
      <c r="E7" s="85"/>
      <c r="F7" s="82">
        <f>F8+F9</f>
        <v>331807.02</v>
      </c>
      <c r="G7" s="82">
        <f>G8+G9</f>
        <v>166209.53999999998</v>
      </c>
      <c r="H7" s="104">
        <f>SUM(G7*100/F7)</f>
        <v>50.092231321688125</v>
      </c>
    </row>
    <row r="8" spans="1:10" ht="24.75" customHeight="1" x14ac:dyDescent="0.2">
      <c r="A8" s="110" t="s">
        <v>7</v>
      </c>
      <c r="B8" s="111"/>
      <c r="C8" s="111"/>
      <c r="D8" s="111"/>
      <c r="E8" s="111"/>
      <c r="F8" s="86">
        <v>331807.02</v>
      </c>
      <c r="G8" s="86">
        <v>141228.79999999999</v>
      </c>
      <c r="H8" s="83">
        <f>SUM(G8*100/F8)</f>
        <v>42.56353587696848</v>
      </c>
    </row>
    <row r="9" spans="1:10" ht="24.75" customHeight="1" x14ac:dyDescent="0.2">
      <c r="A9" s="112" t="s">
        <v>8</v>
      </c>
      <c r="B9" s="111"/>
      <c r="C9" s="111"/>
      <c r="D9" s="111"/>
      <c r="E9" s="111"/>
      <c r="F9" s="86">
        <v>0</v>
      </c>
      <c r="G9" s="86">
        <v>24980.74</v>
      </c>
      <c r="H9" s="83"/>
    </row>
    <row r="10" spans="1:10" ht="24.75" customHeight="1" x14ac:dyDescent="0.2">
      <c r="A10" s="113" t="s">
        <v>9</v>
      </c>
      <c r="B10" s="111"/>
      <c r="C10" s="111"/>
      <c r="D10" s="111"/>
      <c r="E10" s="111"/>
      <c r="F10" s="82">
        <f>F4-F7</f>
        <v>-1061.6500000000233</v>
      </c>
      <c r="G10" s="82">
        <f>G4-G7</f>
        <v>-190.32999999998719</v>
      </c>
      <c r="H10" s="83"/>
    </row>
    <row r="11" spans="1:10" ht="18" customHeight="1" x14ac:dyDescent="0.2">
      <c r="A11" s="114"/>
      <c r="B11" s="115"/>
      <c r="C11" s="115"/>
      <c r="D11" s="115"/>
      <c r="E11" s="115"/>
      <c r="F11" s="115"/>
      <c r="G11" s="115"/>
      <c r="H11" s="76"/>
    </row>
    <row r="12" spans="1:10" ht="17.25" customHeight="1" x14ac:dyDescent="0.2">
      <c r="A12" s="78"/>
      <c r="B12" s="79"/>
      <c r="C12" s="79"/>
      <c r="D12" s="80"/>
      <c r="E12" s="81"/>
      <c r="F12" s="87" t="s">
        <v>0</v>
      </c>
      <c r="G12" s="87" t="s">
        <v>1</v>
      </c>
      <c r="H12" s="87" t="s">
        <v>2</v>
      </c>
    </row>
    <row r="13" spans="1:10" ht="25.5" customHeight="1" x14ac:dyDescent="0.2">
      <c r="A13" s="113" t="s">
        <v>10</v>
      </c>
      <c r="B13" s="111"/>
      <c r="C13" s="111"/>
      <c r="D13" s="111"/>
      <c r="E13" s="111"/>
      <c r="F13" s="88">
        <v>1061.6500000000001</v>
      </c>
      <c r="G13" s="88">
        <v>1178.74</v>
      </c>
      <c r="H13" s="83">
        <v>0</v>
      </c>
    </row>
    <row r="14" spans="1:10" ht="15.75" customHeight="1" x14ac:dyDescent="0.2">
      <c r="A14" s="89"/>
      <c r="B14" s="90"/>
      <c r="C14" s="90"/>
      <c r="D14" s="90"/>
      <c r="E14" s="91"/>
      <c r="F14" s="92"/>
      <c r="G14" s="92"/>
      <c r="H14" s="93"/>
    </row>
    <row r="15" spans="1:10" ht="18" customHeight="1" x14ac:dyDescent="0.2">
      <c r="A15" s="114"/>
      <c r="B15" s="115"/>
      <c r="C15" s="115"/>
      <c r="D15" s="115"/>
      <c r="E15" s="115"/>
      <c r="F15" s="115"/>
      <c r="G15" s="115"/>
      <c r="H15" s="93"/>
    </row>
    <row r="16" spans="1:10" ht="24" customHeight="1" x14ac:dyDescent="0.2">
      <c r="A16" s="78"/>
      <c r="B16" s="79"/>
      <c r="C16" s="79"/>
      <c r="D16" s="80"/>
      <c r="E16" s="81"/>
      <c r="F16" s="87" t="s">
        <v>0</v>
      </c>
      <c r="G16" s="87" t="s">
        <v>1</v>
      </c>
      <c r="H16" s="87" t="s">
        <v>2</v>
      </c>
    </row>
    <row r="17" spans="1:8" ht="24.75" customHeight="1" x14ac:dyDescent="0.2">
      <c r="A17" s="110" t="s">
        <v>11</v>
      </c>
      <c r="B17" s="111"/>
      <c r="C17" s="111"/>
      <c r="D17" s="111"/>
      <c r="E17" s="111"/>
      <c r="F17" s="94">
        <v>0</v>
      </c>
      <c r="G17" s="83">
        <v>0</v>
      </c>
      <c r="H17" s="83">
        <v>0</v>
      </c>
    </row>
    <row r="18" spans="1:8" ht="35.25" customHeight="1" x14ac:dyDescent="0.2">
      <c r="A18" s="110" t="s">
        <v>12</v>
      </c>
      <c r="B18" s="111"/>
      <c r="C18" s="111"/>
      <c r="D18" s="111"/>
      <c r="E18" s="111"/>
      <c r="F18" s="94">
        <v>0</v>
      </c>
      <c r="G18" s="83">
        <v>0</v>
      </c>
      <c r="H18" s="83">
        <v>0</v>
      </c>
    </row>
    <row r="19" spans="1:8" ht="24.75" customHeight="1" x14ac:dyDescent="0.2">
      <c r="A19" s="113" t="s">
        <v>13</v>
      </c>
      <c r="B19" s="111"/>
      <c r="C19" s="111"/>
      <c r="D19" s="111"/>
      <c r="E19" s="111"/>
      <c r="F19" s="95">
        <v>0</v>
      </c>
      <c r="G19" s="83">
        <v>0</v>
      </c>
      <c r="H19" s="83">
        <v>0</v>
      </c>
    </row>
    <row r="20" spans="1:8" ht="15.75" customHeight="1" x14ac:dyDescent="0.2">
      <c r="A20" s="81"/>
      <c r="B20" s="96"/>
      <c r="C20" s="97"/>
      <c r="D20" s="98"/>
      <c r="E20" s="96"/>
      <c r="F20" s="99"/>
      <c r="G20" s="91"/>
      <c r="H20" s="76"/>
    </row>
    <row r="21" spans="1:8" ht="30" customHeight="1" x14ac:dyDescent="0.2">
      <c r="A21" s="113" t="s">
        <v>14</v>
      </c>
      <c r="B21" s="111"/>
      <c r="C21" s="111"/>
      <c r="D21" s="111"/>
      <c r="E21" s="111"/>
      <c r="F21" s="100"/>
      <c r="G21" s="100">
        <f>G10+G13</f>
        <v>988.41000000001281</v>
      </c>
      <c r="H21" s="100">
        <v>0</v>
      </c>
    </row>
  </sheetData>
  <mergeCells count="13">
    <mergeCell ref="A4:E4"/>
    <mergeCell ref="A6:E6"/>
    <mergeCell ref="A21:E21"/>
    <mergeCell ref="A19:E19"/>
    <mergeCell ref="A13:E13"/>
    <mergeCell ref="A15:G15"/>
    <mergeCell ref="A17:E17"/>
    <mergeCell ref="A5:E5"/>
    <mergeCell ref="A8:E8"/>
    <mergeCell ref="A9:E9"/>
    <mergeCell ref="A10:E10"/>
    <mergeCell ref="A11:G11"/>
    <mergeCell ref="A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83" workbookViewId="0">
      <selection activeCell="A16" sqref="A16"/>
    </sheetView>
  </sheetViews>
  <sheetFormatPr defaultColWidth="15.140625" defaultRowHeight="15" customHeight="1" x14ac:dyDescent="0.25"/>
  <cols>
    <col min="1" max="1" width="7" customWidth="1"/>
    <col min="2" max="2" width="36.5703125" customWidth="1"/>
    <col min="3" max="3" width="13.7109375" customWidth="1"/>
    <col min="4" max="4" width="15.5703125" customWidth="1"/>
    <col min="5" max="5" width="12.28515625" style="67" customWidth="1"/>
    <col min="6" max="6" width="10.140625" style="67" customWidth="1"/>
    <col min="7" max="7" width="11.42578125" style="67" customWidth="1"/>
    <col min="8" max="8" width="13" style="67" customWidth="1"/>
    <col min="9" max="9" width="10.28515625" style="67" customWidth="1"/>
    <col min="10" max="10" width="7.85546875" customWidth="1"/>
  </cols>
  <sheetData>
    <row r="1" spans="1:10" ht="21" customHeight="1" x14ac:dyDescent="0.25">
      <c r="A1" s="1" t="s">
        <v>91</v>
      </c>
      <c r="B1" s="1"/>
      <c r="C1" s="2"/>
      <c r="D1" s="2"/>
      <c r="E1" s="2"/>
      <c r="F1" s="2"/>
      <c r="G1" s="2"/>
      <c r="H1" s="2"/>
      <c r="I1" s="2"/>
      <c r="J1" s="2"/>
    </row>
    <row r="2" spans="1:10" ht="15.75" customHeight="1" thickBot="1" x14ac:dyDescent="0.3">
      <c r="A2" s="66" t="s">
        <v>100</v>
      </c>
      <c r="B2" s="2"/>
      <c r="C2" s="2"/>
      <c r="D2" s="2"/>
      <c r="E2" s="2"/>
      <c r="F2" s="2"/>
      <c r="G2" s="2"/>
      <c r="H2" s="2"/>
      <c r="I2" s="2"/>
      <c r="J2" s="2"/>
    </row>
    <row r="3" spans="1:10" s="65" customFormat="1" ht="37.5" customHeight="1" x14ac:dyDescent="0.2">
      <c r="A3" s="62"/>
      <c r="B3" s="63" t="s">
        <v>15</v>
      </c>
      <c r="C3" s="63" t="s">
        <v>103</v>
      </c>
      <c r="D3" s="63" t="s">
        <v>104</v>
      </c>
      <c r="E3" s="63" t="s">
        <v>93</v>
      </c>
      <c r="F3" s="63" t="s">
        <v>94</v>
      </c>
      <c r="G3" s="63" t="s">
        <v>95</v>
      </c>
      <c r="H3" s="63" t="s">
        <v>96</v>
      </c>
      <c r="I3" s="101" t="s">
        <v>98</v>
      </c>
      <c r="J3" s="64" t="s">
        <v>16</v>
      </c>
    </row>
    <row r="4" spans="1:10" ht="15.75" customHeight="1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5</v>
      </c>
      <c r="G4" s="4">
        <v>5</v>
      </c>
      <c r="H4" s="4">
        <v>5</v>
      </c>
      <c r="I4" s="102">
        <v>5</v>
      </c>
      <c r="J4" s="5">
        <v>6</v>
      </c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15.75" customHeight="1" x14ac:dyDescent="0.25">
      <c r="A6" s="118" t="s">
        <v>17</v>
      </c>
      <c r="B6" s="117"/>
      <c r="C6" s="8"/>
      <c r="D6" s="8"/>
      <c r="E6" s="8"/>
      <c r="F6" s="8"/>
      <c r="G6" s="8"/>
      <c r="H6" s="8"/>
      <c r="I6" s="8"/>
      <c r="J6" s="9"/>
    </row>
    <row r="7" spans="1:10" x14ac:dyDescent="0.25">
      <c r="A7" s="10" t="s">
        <v>18</v>
      </c>
      <c r="B7" s="11" t="s">
        <v>19</v>
      </c>
      <c r="C7" s="12">
        <f t="shared" ref="C7:H7" si="0">C29</f>
        <v>330745.37</v>
      </c>
      <c r="D7" s="12">
        <f t="shared" si="0"/>
        <v>166019.21000000002</v>
      </c>
      <c r="E7" s="12">
        <f t="shared" si="0"/>
        <v>956.75</v>
      </c>
      <c r="F7" s="12">
        <f t="shared" si="0"/>
        <v>0</v>
      </c>
      <c r="G7" s="12">
        <f t="shared" si="0"/>
        <v>30722.39</v>
      </c>
      <c r="H7" s="12">
        <f t="shared" si="0"/>
        <v>134340.07</v>
      </c>
      <c r="I7" s="12">
        <v>1178.74</v>
      </c>
      <c r="J7" s="13">
        <f>SUM(D7*100/C7)</f>
        <v>50.195475147543263</v>
      </c>
    </row>
    <row r="8" spans="1:10" ht="15.75" customHeight="1" x14ac:dyDescent="0.25">
      <c r="A8" s="10"/>
      <c r="B8" s="11"/>
      <c r="C8" s="12"/>
      <c r="D8" s="14"/>
      <c r="E8" s="14"/>
      <c r="F8" s="14"/>
      <c r="G8" s="14"/>
      <c r="H8" s="14"/>
      <c r="I8" s="14"/>
      <c r="J8" s="7"/>
    </row>
    <row r="9" spans="1:10" x14ac:dyDescent="0.25">
      <c r="A9" s="10" t="s">
        <v>20</v>
      </c>
      <c r="B9" s="15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3">
        <v>0</v>
      </c>
    </row>
    <row r="10" spans="1:10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14"/>
      <c r="J10" s="7"/>
    </row>
    <row r="11" spans="1:10" x14ac:dyDescent="0.25">
      <c r="A11" s="10" t="s">
        <v>22</v>
      </c>
      <c r="B11" s="15" t="s">
        <v>23</v>
      </c>
      <c r="C11" s="12">
        <f>C50</f>
        <v>331807.02</v>
      </c>
      <c r="D11" s="12">
        <f t="shared" ref="D11:I11" si="1">D53</f>
        <v>141228.79999999999</v>
      </c>
      <c r="E11" s="12">
        <f t="shared" si="1"/>
        <v>956.75</v>
      </c>
      <c r="F11" s="12">
        <f t="shared" si="1"/>
        <v>0</v>
      </c>
      <c r="G11" s="12">
        <f t="shared" si="1"/>
        <v>29733.98</v>
      </c>
      <c r="H11" s="12">
        <f t="shared" si="1"/>
        <v>109359.33</v>
      </c>
      <c r="I11" s="12">
        <f t="shared" si="1"/>
        <v>1178.74</v>
      </c>
      <c r="J11" s="13">
        <f>SUM(D11*100/C11)</f>
        <v>42.56353587696848</v>
      </c>
    </row>
    <row r="12" spans="1:10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14"/>
      <c r="J12" s="7"/>
    </row>
    <row r="13" spans="1:10" x14ac:dyDescent="0.25">
      <c r="A13" s="10" t="s">
        <v>24</v>
      </c>
      <c r="B13" s="15" t="s">
        <v>25</v>
      </c>
      <c r="C13" s="12">
        <v>0</v>
      </c>
      <c r="D13" s="12">
        <f t="shared" ref="D13:I13" si="2">D95</f>
        <v>24980.74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24980.74</v>
      </c>
      <c r="I13" s="12">
        <f t="shared" si="2"/>
        <v>0</v>
      </c>
      <c r="J13" s="13">
        <v>0</v>
      </c>
    </row>
    <row r="14" spans="1:10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14"/>
      <c r="J14" s="7"/>
    </row>
    <row r="15" spans="1:10" x14ac:dyDescent="0.25">
      <c r="A15" s="10" t="s">
        <v>33</v>
      </c>
      <c r="B15" s="72" t="s">
        <v>86</v>
      </c>
      <c r="C15" s="12">
        <f t="shared" ref="C15:H15" si="3">SUM(C7+C9-C11-C13)</f>
        <v>-1061.6500000000233</v>
      </c>
      <c r="D15" s="12">
        <f t="shared" si="3"/>
        <v>-190.329999999969</v>
      </c>
      <c r="E15" s="12">
        <f t="shared" si="3"/>
        <v>0</v>
      </c>
      <c r="F15" s="12">
        <f t="shared" si="3"/>
        <v>0</v>
      </c>
      <c r="G15" s="12">
        <f t="shared" si="3"/>
        <v>988.40999999999985</v>
      </c>
      <c r="H15" s="12">
        <f t="shared" si="3"/>
        <v>3.637978807091713E-12</v>
      </c>
      <c r="I15" s="12">
        <v>0</v>
      </c>
      <c r="J15" s="13">
        <v>0</v>
      </c>
    </row>
    <row r="16" spans="1:10" ht="2.25" customHeight="1" x14ac:dyDescent="0.25">
      <c r="A16" s="10"/>
      <c r="B16" s="15"/>
      <c r="C16" s="12"/>
      <c r="E16" s="14"/>
      <c r="F16" s="14"/>
      <c r="G16" s="14"/>
      <c r="H16" s="14"/>
      <c r="I16" s="14"/>
      <c r="J16" s="7"/>
    </row>
    <row r="17" spans="1:10" ht="15.75" customHeight="1" x14ac:dyDescent="0.25">
      <c r="A17" s="119" t="s">
        <v>26</v>
      </c>
      <c r="B17" s="117"/>
      <c r="C17" s="16"/>
      <c r="D17" s="17"/>
      <c r="E17" s="17"/>
      <c r="F17" s="17"/>
      <c r="G17" s="17"/>
      <c r="H17" s="17"/>
      <c r="I17" s="17"/>
      <c r="J17" s="9"/>
    </row>
    <row r="18" spans="1:10" x14ac:dyDescent="0.25">
      <c r="A18" s="10" t="s">
        <v>27</v>
      </c>
      <c r="B18" s="18" t="s">
        <v>28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3">
        <v>0</v>
      </c>
    </row>
    <row r="19" spans="1:10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12"/>
      <c r="J19" s="7"/>
    </row>
    <row r="20" spans="1:10" x14ac:dyDescent="0.25">
      <c r="A20" s="10" t="s">
        <v>29</v>
      </c>
      <c r="B20" s="18" t="s">
        <v>30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3">
        <v>0</v>
      </c>
    </row>
    <row r="21" spans="1:10" x14ac:dyDescent="0.25">
      <c r="A21" s="10"/>
      <c r="B21" s="18"/>
      <c r="C21" s="12"/>
      <c r="D21" s="12"/>
      <c r="E21" s="12"/>
      <c r="F21" s="12"/>
      <c r="G21" s="12"/>
      <c r="H21" s="12"/>
      <c r="I21" s="12"/>
      <c r="J21" s="7"/>
    </row>
    <row r="22" spans="1:10" x14ac:dyDescent="0.25">
      <c r="A22" s="10"/>
      <c r="B22" s="15" t="s">
        <v>31</v>
      </c>
      <c r="C22" s="12">
        <f t="shared" ref="C22:H22" si="4">SUM(C18-C20)</f>
        <v>0</v>
      </c>
      <c r="D22" s="12">
        <f t="shared" si="4"/>
        <v>0</v>
      </c>
      <c r="E22" s="12">
        <f t="shared" si="4"/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/>
      <c r="J22" s="13">
        <v>0</v>
      </c>
    </row>
    <row r="23" spans="1:10" ht="9" customHeight="1" x14ac:dyDescent="0.25">
      <c r="A23" s="10"/>
      <c r="B23" s="15"/>
      <c r="C23" s="12"/>
      <c r="D23" s="14"/>
      <c r="E23" s="14"/>
      <c r="F23" s="14"/>
      <c r="G23" s="14"/>
      <c r="H23" s="14"/>
      <c r="I23" s="14"/>
      <c r="J23" s="7"/>
    </row>
    <row r="24" spans="1:10" ht="29.25" customHeight="1" x14ac:dyDescent="0.25">
      <c r="A24" s="120" t="s">
        <v>32</v>
      </c>
      <c r="B24" s="117"/>
      <c r="C24" s="16"/>
      <c r="D24" s="17"/>
      <c r="E24" s="17"/>
      <c r="F24" s="17"/>
      <c r="G24" s="17"/>
      <c r="H24" s="17"/>
      <c r="I24" s="17"/>
      <c r="J24" s="9"/>
    </row>
    <row r="25" spans="1:10" x14ac:dyDescent="0.25">
      <c r="A25" s="10" t="s">
        <v>33</v>
      </c>
      <c r="B25" s="15" t="s">
        <v>34</v>
      </c>
      <c r="C25" s="12">
        <v>1061.6500000000001</v>
      </c>
      <c r="D25" s="12">
        <v>1178.74</v>
      </c>
      <c r="E25" s="12">
        <v>0</v>
      </c>
      <c r="F25" s="12">
        <v>0</v>
      </c>
      <c r="G25" s="12">
        <v>0</v>
      </c>
      <c r="H25" s="12">
        <v>0</v>
      </c>
      <c r="I25" s="12">
        <v>1178.74</v>
      </c>
      <c r="J25" s="13">
        <v>0</v>
      </c>
    </row>
    <row r="26" spans="1:10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14"/>
      <c r="J26" s="7"/>
    </row>
    <row r="27" spans="1:10" ht="81.75" customHeight="1" x14ac:dyDescent="0.25">
      <c r="A27" s="120" t="s">
        <v>87</v>
      </c>
      <c r="B27" s="117"/>
      <c r="C27" s="73">
        <f>C15+C25</f>
        <v>-2.319211489520967E-11</v>
      </c>
      <c r="D27" s="73">
        <f>D15+D25</f>
        <v>988.410000000031</v>
      </c>
      <c r="E27" s="73">
        <f>E15+E25</f>
        <v>0</v>
      </c>
      <c r="F27" s="73">
        <f>F15+F25</f>
        <v>0</v>
      </c>
      <c r="G27" s="73">
        <f>G15+G25</f>
        <v>988.40999999999985</v>
      </c>
      <c r="H27" s="73">
        <f>H15+D2732</f>
        <v>3.637978807091713E-12</v>
      </c>
      <c r="I27" s="73">
        <v>0</v>
      </c>
      <c r="J27" s="20">
        <v>0</v>
      </c>
    </row>
    <row r="28" spans="1:10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</row>
    <row r="29" spans="1:10" ht="24" customHeight="1" x14ac:dyDescent="0.25">
      <c r="A29" s="116" t="s">
        <v>35</v>
      </c>
      <c r="B29" s="117"/>
      <c r="C29" s="21">
        <f t="shared" ref="C29:H29" si="5">SUM(C30)</f>
        <v>330745.37</v>
      </c>
      <c r="D29" s="21">
        <f t="shared" si="5"/>
        <v>166019.21000000002</v>
      </c>
      <c r="E29" s="21">
        <f t="shared" si="5"/>
        <v>956.75</v>
      </c>
      <c r="F29" s="21">
        <f t="shared" si="5"/>
        <v>0</v>
      </c>
      <c r="G29" s="21">
        <f t="shared" si="5"/>
        <v>30722.39</v>
      </c>
      <c r="H29" s="21">
        <f t="shared" si="5"/>
        <v>134340.07</v>
      </c>
      <c r="I29" s="21">
        <v>0</v>
      </c>
      <c r="J29" s="21">
        <f>SUM(D29*100/C29)</f>
        <v>50.195475147543263</v>
      </c>
    </row>
    <row r="30" spans="1:10" ht="24.75" customHeight="1" x14ac:dyDescent="0.25">
      <c r="A30" s="22">
        <v>6</v>
      </c>
      <c r="B30" s="23" t="s">
        <v>4</v>
      </c>
      <c r="C30" s="24">
        <f t="shared" ref="C30:H30" si="6">SUM(C31+C34+C39+C42+C46)</f>
        <v>330745.37</v>
      </c>
      <c r="D30" s="24">
        <f>E30+F30+G30+H30</f>
        <v>166019.21000000002</v>
      </c>
      <c r="E30" s="24">
        <f t="shared" si="6"/>
        <v>956.75</v>
      </c>
      <c r="F30" s="24">
        <f t="shared" si="6"/>
        <v>0</v>
      </c>
      <c r="G30" s="24">
        <f t="shared" si="6"/>
        <v>30722.39</v>
      </c>
      <c r="H30" s="24">
        <f t="shared" si="6"/>
        <v>134340.07</v>
      </c>
      <c r="I30" s="24">
        <v>0</v>
      </c>
      <c r="J30" s="21">
        <f>SUM(D30*100/C30)</f>
        <v>50.195475147543263</v>
      </c>
    </row>
    <row r="31" spans="1:10" ht="25.5" customHeight="1" x14ac:dyDescent="0.25">
      <c r="A31" s="25">
        <v>63</v>
      </c>
      <c r="B31" s="26" t="s">
        <v>36</v>
      </c>
      <c r="C31" s="13">
        <f t="shared" ref="C31:H31" si="7">C33</f>
        <v>2919.9</v>
      </c>
      <c r="D31" s="13">
        <f t="shared" si="7"/>
        <v>956.75</v>
      </c>
      <c r="E31" s="13">
        <f t="shared" si="7"/>
        <v>956.75</v>
      </c>
      <c r="F31" s="13">
        <f t="shared" si="7"/>
        <v>0</v>
      </c>
      <c r="G31" s="13">
        <f t="shared" si="7"/>
        <v>0</v>
      </c>
      <c r="H31" s="13">
        <f t="shared" si="7"/>
        <v>0</v>
      </c>
      <c r="I31" s="13">
        <v>0</v>
      </c>
      <c r="J31" s="21">
        <f t="shared" ref="J31:J69" si="8">SUM(D31*100/C31)</f>
        <v>32.766533100448648</v>
      </c>
    </row>
    <row r="32" spans="1:10" ht="25.5" customHeight="1" x14ac:dyDescent="0.25">
      <c r="A32" s="25">
        <v>636</v>
      </c>
      <c r="B32" s="68" t="s">
        <v>73</v>
      </c>
      <c r="C32" s="13">
        <f t="shared" ref="C32:H32" si="9">C33</f>
        <v>2919.9</v>
      </c>
      <c r="D32" s="13">
        <f t="shared" si="9"/>
        <v>956.75</v>
      </c>
      <c r="E32" s="13">
        <f t="shared" si="9"/>
        <v>956.75</v>
      </c>
      <c r="F32" s="13">
        <f t="shared" si="9"/>
        <v>0</v>
      </c>
      <c r="G32" s="13">
        <f t="shared" si="9"/>
        <v>0</v>
      </c>
      <c r="H32" s="13">
        <f t="shared" si="9"/>
        <v>0</v>
      </c>
      <c r="I32" s="13">
        <v>0</v>
      </c>
      <c r="J32" s="21">
        <f t="shared" si="8"/>
        <v>32.766533100448648</v>
      </c>
    </row>
    <row r="33" spans="1:10" ht="24.75" customHeight="1" x14ac:dyDescent="0.25">
      <c r="A33" s="27">
        <v>6361</v>
      </c>
      <c r="B33" s="69" t="s">
        <v>74</v>
      </c>
      <c r="C33" s="29">
        <v>2919.9</v>
      </c>
      <c r="D33" s="29">
        <v>956.75</v>
      </c>
      <c r="E33" s="29">
        <v>956.75</v>
      </c>
      <c r="F33" s="29">
        <v>0</v>
      </c>
      <c r="G33" s="29">
        <v>0</v>
      </c>
      <c r="H33" s="29">
        <v>0</v>
      </c>
      <c r="I33" s="29">
        <v>0</v>
      </c>
      <c r="J33" s="21">
        <f t="shared" si="8"/>
        <v>32.766533100448648</v>
      </c>
    </row>
    <row r="34" spans="1:10" ht="19.5" customHeight="1" x14ac:dyDescent="0.25">
      <c r="A34" s="25">
        <v>64</v>
      </c>
      <c r="B34" s="26" t="s">
        <v>37</v>
      </c>
      <c r="C34" s="13">
        <f t="shared" ref="C34:H34" si="10">C35+C38</f>
        <v>0.13</v>
      </c>
      <c r="D34" s="13">
        <f t="shared" si="10"/>
        <v>0</v>
      </c>
      <c r="E34" s="13">
        <f t="shared" si="10"/>
        <v>0</v>
      </c>
      <c r="F34" s="13">
        <f t="shared" si="10"/>
        <v>0</v>
      </c>
      <c r="G34" s="13">
        <f t="shared" si="10"/>
        <v>0</v>
      </c>
      <c r="H34" s="13">
        <f t="shared" si="10"/>
        <v>0</v>
      </c>
      <c r="I34" s="13">
        <v>0</v>
      </c>
      <c r="J34" s="21"/>
    </row>
    <row r="35" spans="1:10" ht="19.5" customHeight="1" x14ac:dyDescent="0.25">
      <c r="A35" s="25">
        <v>641</v>
      </c>
      <c r="B35" s="26" t="s">
        <v>38</v>
      </c>
      <c r="C35" s="13">
        <f t="shared" ref="C35:H35" si="11">SUM(C36)</f>
        <v>0.13</v>
      </c>
      <c r="D35" s="13">
        <f t="shared" si="11"/>
        <v>0</v>
      </c>
      <c r="E35" s="13">
        <f t="shared" si="11"/>
        <v>0</v>
      </c>
      <c r="F35" s="13">
        <f t="shared" si="11"/>
        <v>0</v>
      </c>
      <c r="G35" s="13">
        <f t="shared" si="11"/>
        <v>0</v>
      </c>
      <c r="H35" s="13">
        <f t="shared" si="11"/>
        <v>0</v>
      </c>
      <c r="I35" s="13">
        <v>0</v>
      </c>
      <c r="J35" s="21"/>
    </row>
    <row r="36" spans="1:10" ht="19.5" customHeight="1" x14ac:dyDescent="0.25">
      <c r="A36" s="27">
        <v>6413</v>
      </c>
      <c r="B36" s="52" t="s">
        <v>97</v>
      </c>
      <c r="C36" s="29">
        <v>0.13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1"/>
    </row>
    <row r="37" spans="1:10" s="67" customFormat="1" ht="19.5" customHeight="1" x14ac:dyDescent="0.25">
      <c r="A37" s="25">
        <v>642</v>
      </c>
      <c r="B37" s="26" t="s">
        <v>38</v>
      </c>
      <c r="C37" s="13">
        <f t="shared" ref="C37:H37" si="12">SUM(C38)</f>
        <v>0</v>
      </c>
      <c r="D37" s="13">
        <f t="shared" si="12"/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v>0</v>
      </c>
      <c r="J37" s="21"/>
    </row>
    <row r="38" spans="1:10" s="67" customFormat="1" ht="19.5" customHeight="1" x14ac:dyDescent="0.25">
      <c r="A38" s="27">
        <v>6422</v>
      </c>
      <c r="B38" s="52" t="s">
        <v>83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1"/>
    </row>
    <row r="39" spans="1:10" ht="25.5" customHeight="1" x14ac:dyDescent="0.25">
      <c r="A39" s="25">
        <v>65</v>
      </c>
      <c r="B39" s="26" t="s">
        <v>39</v>
      </c>
      <c r="C39" s="13">
        <f t="shared" ref="C39:H39" si="13">C41</f>
        <v>69015.86</v>
      </c>
      <c r="D39" s="13">
        <f t="shared" si="13"/>
        <v>30722.39</v>
      </c>
      <c r="E39" s="13">
        <f t="shared" si="13"/>
        <v>0</v>
      </c>
      <c r="F39" s="13">
        <f t="shared" si="13"/>
        <v>0</v>
      </c>
      <c r="G39" s="13">
        <f t="shared" si="13"/>
        <v>30722.39</v>
      </c>
      <c r="H39" s="13">
        <f t="shared" si="13"/>
        <v>0</v>
      </c>
      <c r="I39" s="13">
        <v>0</v>
      </c>
      <c r="J39" s="21">
        <f t="shared" si="8"/>
        <v>44.514970906687246</v>
      </c>
    </row>
    <row r="40" spans="1:10" ht="19.5" customHeight="1" x14ac:dyDescent="0.25">
      <c r="A40" s="25">
        <v>652</v>
      </c>
      <c r="B40" s="26" t="s">
        <v>40</v>
      </c>
      <c r="C40" s="13">
        <f t="shared" ref="C40:H40" si="14">SUM(C41)</f>
        <v>69015.86</v>
      </c>
      <c r="D40" s="13">
        <f t="shared" si="14"/>
        <v>30722.39</v>
      </c>
      <c r="E40" s="13">
        <f t="shared" si="14"/>
        <v>0</v>
      </c>
      <c r="F40" s="13">
        <f t="shared" si="14"/>
        <v>0</v>
      </c>
      <c r="G40" s="13">
        <f t="shared" si="14"/>
        <v>30722.39</v>
      </c>
      <c r="H40" s="13">
        <f t="shared" si="14"/>
        <v>0</v>
      </c>
      <c r="I40" s="13">
        <v>0</v>
      </c>
      <c r="J40" s="21">
        <f t="shared" si="8"/>
        <v>44.514970906687246</v>
      </c>
    </row>
    <row r="41" spans="1:10" ht="24" customHeight="1" x14ac:dyDescent="0.25">
      <c r="A41" s="27">
        <v>6526</v>
      </c>
      <c r="B41" s="70" t="s">
        <v>82</v>
      </c>
      <c r="C41" s="29">
        <v>69015.86</v>
      </c>
      <c r="D41" s="29">
        <v>30722.39</v>
      </c>
      <c r="E41" s="29">
        <v>0</v>
      </c>
      <c r="F41" s="29">
        <v>0</v>
      </c>
      <c r="G41" s="29">
        <v>30722.39</v>
      </c>
      <c r="H41" s="29">
        <v>0</v>
      </c>
      <c r="I41" s="29">
        <v>0</v>
      </c>
      <c r="J41" s="21">
        <f t="shared" si="8"/>
        <v>44.514970906687246</v>
      </c>
    </row>
    <row r="42" spans="1:10" ht="19.5" customHeight="1" x14ac:dyDescent="0.25">
      <c r="A42" s="25">
        <v>67</v>
      </c>
      <c r="B42" s="26" t="s">
        <v>41</v>
      </c>
      <c r="C42" s="13">
        <f t="shared" ref="C42:H42" si="15">SUM(C43)</f>
        <v>258809.48</v>
      </c>
      <c r="D42" s="13">
        <f t="shared" si="15"/>
        <v>134340.07</v>
      </c>
      <c r="E42" s="13">
        <f t="shared" si="15"/>
        <v>0</v>
      </c>
      <c r="F42" s="13">
        <f t="shared" si="15"/>
        <v>0</v>
      </c>
      <c r="G42" s="13">
        <f t="shared" si="15"/>
        <v>0</v>
      </c>
      <c r="H42" s="13">
        <f t="shared" si="15"/>
        <v>134340.07</v>
      </c>
      <c r="I42" s="13">
        <v>0</v>
      </c>
      <c r="J42" s="21">
        <f t="shared" si="8"/>
        <v>51.906935557383754</v>
      </c>
    </row>
    <row r="43" spans="1:10" ht="25.5" customHeight="1" x14ac:dyDescent="0.25">
      <c r="A43" s="25">
        <v>671</v>
      </c>
      <c r="B43" s="26" t="s">
        <v>42</v>
      </c>
      <c r="C43" s="13">
        <f t="shared" ref="C43:I43" si="16">C44+C45</f>
        <v>258809.48</v>
      </c>
      <c r="D43" s="13">
        <f t="shared" si="16"/>
        <v>134340.07</v>
      </c>
      <c r="E43" s="13">
        <f t="shared" si="16"/>
        <v>0</v>
      </c>
      <c r="F43" s="13">
        <f t="shared" si="16"/>
        <v>0</v>
      </c>
      <c r="G43" s="13">
        <f t="shared" si="16"/>
        <v>0</v>
      </c>
      <c r="H43" s="13">
        <f t="shared" si="16"/>
        <v>134340.07</v>
      </c>
      <c r="I43" s="13">
        <f t="shared" si="16"/>
        <v>0</v>
      </c>
      <c r="J43" s="21">
        <f t="shared" si="8"/>
        <v>51.906935557383754</v>
      </c>
    </row>
    <row r="44" spans="1:10" ht="19.5" customHeight="1" x14ac:dyDescent="0.25">
      <c r="A44" s="27">
        <v>6711</v>
      </c>
      <c r="B44" s="28" t="s">
        <v>43</v>
      </c>
      <c r="C44" s="29">
        <v>258809.48</v>
      </c>
      <c r="D44" s="29">
        <v>109359.33</v>
      </c>
      <c r="E44" s="29">
        <v>0</v>
      </c>
      <c r="F44" s="29">
        <v>0</v>
      </c>
      <c r="G44" s="29">
        <v>0</v>
      </c>
      <c r="H44" s="29">
        <v>109359.33</v>
      </c>
      <c r="I44" s="29">
        <v>0</v>
      </c>
      <c r="J44" s="21">
        <f t="shared" si="8"/>
        <v>42.254762074403146</v>
      </c>
    </row>
    <row r="45" spans="1:10" s="67" customFormat="1" ht="26.25" customHeight="1" x14ac:dyDescent="0.25">
      <c r="A45" s="27">
        <v>6712</v>
      </c>
      <c r="B45" s="52" t="s">
        <v>108</v>
      </c>
      <c r="C45" s="29">
        <v>0</v>
      </c>
      <c r="D45" s="29">
        <v>24980.74</v>
      </c>
      <c r="E45" s="29"/>
      <c r="F45" s="29"/>
      <c r="G45" s="29"/>
      <c r="H45" s="29">
        <v>24980.74</v>
      </c>
      <c r="I45" s="29"/>
      <c r="J45" s="21"/>
    </row>
    <row r="46" spans="1:10" s="67" customFormat="1" ht="19.5" customHeight="1" x14ac:dyDescent="0.25">
      <c r="A46" s="25">
        <v>68</v>
      </c>
      <c r="B46" s="71" t="s">
        <v>84</v>
      </c>
      <c r="C46" s="13">
        <f t="shared" ref="C46:H47" si="17">SUM(C47)</f>
        <v>0</v>
      </c>
      <c r="D46" s="13">
        <f t="shared" si="17"/>
        <v>0</v>
      </c>
      <c r="E46" s="13">
        <f t="shared" si="17"/>
        <v>0</v>
      </c>
      <c r="F46" s="13">
        <f t="shared" si="17"/>
        <v>0</v>
      </c>
      <c r="G46" s="13">
        <f t="shared" si="17"/>
        <v>0</v>
      </c>
      <c r="H46" s="13">
        <f t="shared" si="17"/>
        <v>0</v>
      </c>
      <c r="I46" s="13">
        <v>0</v>
      </c>
      <c r="J46" s="21"/>
    </row>
    <row r="47" spans="1:10" s="67" customFormat="1" ht="19.5" customHeight="1" x14ac:dyDescent="0.25">
      <c r="A47" s="25">
        <v>683</v>
      </c>
      <c r="B47" s="71" t="s">
        <v>84</v>
      </c>
      <c r="C47" s="13">
        <f t="shared" si="17"/>
        <v>0</v>
      </c>
      <c r="D47" s="13">
        <f t="shared" si="17"/>
        <v>0</v>
      </c>
      <c r="E47" s="13">
        <f t="shared" si="17"/>
        <v>0</v>
      </c>
      <c r="F47" s="13">
        <f t="shared" si="17"/>
        <v>0</v>
      </c>
      <c r="G47" s="13">
        <f t="shared" si="17"/>
        <v>0</v>
      </c>
      <c r="H47" s="13">
        <f t="shared" si="17"/>
        <v>0</v>
      </c>
      <c r="I47" s="13">
        <v>0</v>
      </c>
      <c r="J47" s="21"/>
    </row>
    <row r="48" spans="1:10" s="67" customFormat="1" ht="19.5" customHeight="1" x14ac:dyDescent="0.25">
      <c r="A48" s="27">
        <v>6831</v>
      </c>
      <c r="B48" s="52" t="s">
        <v>85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1"/>
    </row>
    <row r="49" spans="1:10" ht="90.75" customHeight="1" x14ac:dyDescent="0.25">
      <c r="A49" s="7"/>
      <c r="B49" s="30"/>
      <c r="C49" s="31"/>
      <c r="D49" s="31"/>
      <c r="E49" s="31"/>
      <c r="F49" s="31"/>
      <c r="G49" s="31"/>
      <c r="H49" s="31"/>
      <c r="I49" s="31"/>
      <c r="J49" s="21"/>
    </row>
    <row r="50" spans="1:10" ht="19.5" customHeight="1" x14ac:dyDescent="0.25">
      <c r="A50" s="116" t="s">
        <v>44</v>
      </c>
      <c r="B50" s="117"/>
      <c r="C50" s="21">
        <f>C94+C100</f>
        <v>331807.02</v>
      </c>
      <c r="D50" s="21">
        <f t="shared" ref="D50:I50" si="18">D94+D100</f>
        <v>166209.53999999998</v>
      </c>
      <c r="E50" s="21">
        <f t="shared" si="18"/>
        <v>956.75</v>
      </c>
      <c r="F50" s="21">
        <f t="shared" si="18"/>
        <v>0</v>
      </c>
      <c r="G50" s="21">
        <f t="shared" si="18"/>
        <v>29733.98</v>
      </c>
      <c r="H50" s="21">
        <f t="shared" si="18"/>
        <v>134340.07</v>
      </c>
      <c r="I50" s="21">
        <f t="shared" si="18"/>
        <v>1178.74</v>
      </c>
      <c r="J50" s="21">
        <f t="shared" si="8"/>
        <v>50.092231321688125</v>
      </c>
    </row>
    <row r="51" spans="1:10" ht="23.25" customHeight="1" x14ac:dyDescent="0.25">
      <c r="A51" s="74" t="s">
        <v>88</v>
      </c>
      <c r="B51" s="33"/>
      <c r="C51" s="34">
        <f>C52+C95</f>
        <v>331807.02</v>
      </c>
      <c r="D51" s="34">
        <f t="shared" ref="D51:I51" si="19">D52+D95</f>
        <v>166209.53999999998</v>
      </c>
      <c r="E51" s="34">
        <f t="shared" si="19"/>
        <v>956.75</v>
      </c>
      <c r="F51" s="34">
        <f t="shared" si="19"/>
        <v>0</v>
      </c>
      <c r="G51" s="34">
        <f t="shared" si="19"/>
        <v>29733.98</v>
      </c>
      <c r="H51" s="34">
        <f t="shared" si="19"/>
        <v>134340.07</v>
      </c>
      <c r="I51" s="34">
        <f t="shared" si="19"/>
        <v>1178.74</v>
      </c>
      <c r="J51" s="21">
        <f t="shared" si="8"/>
        <v>50.092231321688125</v>
      </c>
    </row>
    <row r="52" spans="1:10" ht="21" customHeight="1" x14ac:dyDescent="0.25">
      <c r="A52" s="32" t="s">
        <v>45</v>
      </c>
      <c r="B52" s="35"/>
      <c r="C52" s="34">
        <f t="shared" ref="C52:I52" si="20">SUM(C94)</f>
        <v>331807.02</v>
      </c>
      <c r="D52" s="34">
        <f t="shared" si="20"/>
        <v>141228.79999999999</v>
      </c>
      <c r="E52" s="34">
        <f t="shared" si="20"/>
        <v>956.75</v>
      </c>
      <c r="F52" s="34">
        <f t="shared" si="20"/>
        <v>0</v>
      </c>
      <c r="G52" s="34">
        <f t="shared" si="20"/>
        <v>29733.98</v>
      </c>
      <c r="H52" s="34">
        <f t="shared" si="20"/>
        <v>109359.33</v>
      </c>
      <c r="I52" s="34">
        <f t="shared" si="20"/>
        <v>1178.74</v>
      </c>
      <c r="J52" s="21">
        <f t="shared" si="8"/>
        <v>42.56353587696848</v>
      </c>
    </row>
    <row r="53" spans="1:10" x14ac:dyDescent="0.25">
      <c r="A53" s="36" t="s">
        <v>22</v>
      </c>
      <c r="B53" s="37" t="s">
        <v>23</v>
      </c>
      <c r="C53" s="38">
        <f>SUM(C54+C90+C62)</f>
        <v>331807.02</v>
      </c>
      <c r="D53" s="38">
        <f t="shared" ref="D53:I53" si="21">SUM(D54+D90+D62)</f>
        <v>141228.79999999999</v>
      </c>
      <c r="E53" s="38">
        <f t="shared" si="21"/>
        <v>956.75</v>
      </c>
      <c r="F53" s="38">
        <f t="shared" si="21"/>
        <v>0</v>
      </c>
      <c r="G53" s="38">
        <f t="shared" si="21"/>
        <v>29733.98</v>
      </c>
      <c r="H53" s="38">
        <f t="shared" si="21"/>
        <v>109359.33</v>
      </c>
      <c r="I53" s="38">
        <f t="shared" si="21"/>
        <v>1178.74</v>
      </c>
      <c r="J53" s="21">
        <f t="shared" si="8"/>
        <v>42.56353587696848</v>
      </c>
    </row>
    <row r="54" spans="1:10" x14ac:dyDescent="0.25">
      <c r="A54" s="39">
        <v>31</v>
      </c>
      <c r="B54" s="40" t="s">
        <v>46</v>
      </c>
      <c r="C54" s="41">
        <f t="shared" ref="C54:I54" si="22">SUM(C55+C57+C60)</f>
        <v>223107.04</v>
      </c>
      <c r="D54" s="41">
        <f t="shared" si="22"/>
        <v>102397.63</v>
      </c>
      <c r="E54" s="41">
        <f t="shared" si="22"/>
        <v>0</v>
      </c>
      <c r="F54" s="41">
        <f t="shared" si="22"/>
        <v>0</v>
      </c>
      <c r="G54" s="41">
        <f t="shared" si="22"/>
        <v>0</v>
      </c>
      <c r="H54" s="41">
        <f t="shared" si="22"/>
        <v>102397.63</v>
      </c>
      <c r="I54" s="41">
        <f t="shared" si="22"/>
        <v>0</v>
      </c>
      <c r="J54" s="21">
        <f t="shared" si="8"/>
        <v>45.896189559952923</v>
      </c>
    </row>
    <row r="55" spans="1:10" x14ac:dyDescent="0.25">
      <c r="A55" s="39">
        <v>311</v>
      </c>
      <c r="B55" s="40" t="s">
        <v>47</v>
      </c>
      <c r="C55" s="41">
        <f t="shared" ref="C55:H55" si="23">C56</f>
        <v>185811.93</v>
      </c>
      <c r="D55" s="41">
        <f t="shared" si="23"/>
        <v>85502.38</v>
      </c>
      <c r="E55" s="41">
        <f t="shared" si="23"/>
        <v>0</v>
      </c>
      <c r="F55" s="41">
        <f t="shared" si="23"/>
        <v>0</v>
      </c>
      <c r="G55" s="41">
        <f t="shared" si="23"/>
        <v>0</v>
      </c>
      <c r="H55" s="41">
        <f t="shared" si="23"/>
        <v>85502.38</v>
      </c>
      <c r="I55" s="41">
        <v>0</v>
      </c>
      <c r="J55" s="21">
        <f t="shared" si="8"/>
        <v>46.015549163070425</v>
      </c>
    </row>
    <row r="56" spans="1:10" x14ac:dyDescent="0.25">
      <c r="A56" s="42">
        <v>3111</v>
      </c>
      <c r="B56" s="43" t="s">
        <v>48</v>
      </c>
      <c r="C56" s="44">
        <v>185811.93</v>
      </c>
      <c r="D56" s="44">
        <v>85502.38</v>
      </c>
      <c r="E56" s="44">
        <v>0</v>
      </c>
      <c r="F56" s="44">
        <v>0</v>
      </c>
      <c r="G56" s="44">
        <v>0</v>
      </c>
      <c r="H56" s="44">
        <v>85502.38</v>
      </c>
      <c r="I56" s="44">
        <v>0</v>
      </c>
      <c r="J56" s="21">
        <f t="shared" si="8"/>
        <v>46.015549163070425</v>
      </c>
    </row>
    <row r="57" spans="1:10" s="57" customFormat="1" x14ac:dyDescent="0.25">
      <c r="A57" s="54">
        <v>312</v>
      </c>
      <c r="B57" s="55" t="s">
        <v>77</v>
      </c>
      <c r="C57" s="56">
        <f t="shared" ref="C57:H57" si="24">C58</f>
        <v>6636.14</v>
      </c>
      <c r="D57" s="56">
        <f t="shared" si="24"/>
        <v>2787.36</v>
      </c>
      <c r="E57" s="56">
        <f t="shared" si="24"/>
        <v>0</v>
      </c>
      <c r="F57" s="56">
        <f t="shared" si="24"/>
        <v>0</v>
      </c>
      <c r="G57" s="56">
        <f t="shared" si="24"/>
        <v>0</v>
      </c>
      <c r="H57" s="56">
        <f t="shared" si="24"/>
        <v>2787.36</v>
      </c>
      <c r="I57" s="56">
        <v>0</v>
      </c>
      <c r="J57" s="21"/>
    </row>
    <row r="58" spans="1:10" s="53" customFormat="1" x14ac:dyDescent="0.25">
      <c r="A58" s="42">
        <v>3121</v>
      </c>
      <c r="B58" s="43" t="s">
        <v>78</v>
      </c>
      <c r="C58" s="44">
        <v>6636.14</v>
      </c>
      <c r="D58" s="44">
        <v>2787.36</v>
      </c>
      <c r="E58" s="44">
        <v>0</v>
      </c>
      <c r="F58" s="44">
        <v>0</v>
      </c>
      <c r="G58" s="44">
        <v>0</v>
      </c>
      <c r="H58" s="44">
        <v>2787.36</v>
      </c>
      <c r="I58" s="44">
        <v>0</v>
      </c>
      <c r="J58" s="21"/>
    </row>
    <row r="59" spans="1:10" s="53" customFormat="1" x14ac:dyDescent="0.25">
      <c r="A59" s="42"/>
      <c r="B59" s="43"/>
      <c r="C59" s="44"/>
      <c r="D59" s="44"/>
      <c r="E59" s="44"/>
      <c r="F59" s="44"/>
      <c r="G59" s="44"/>
      <c r="H59" s="44"/>
      <c r="I59" s="44"/>
      <c r="J59" s="21"/>
    </row>
    <row r="60" spans="1:10" x14ac:dyDescent="0.25">
      <c r="A60" s="45">
        <v>313</v>
      </c>
      <c r="B60" s="46" t="s">
        <v>49</v>
      </c>
      <c r="C60" s="41">
        <f t="shared" ref="C60:H60" si="25">SUM(C61:C61)</f>
        <v>30658.97</v>
      </c>
      <c r="D60" s="41">
        <f t="shared" si="25"/>
        <v>14107.89</v>
      </c>
      <c r="E60" s="41">
        <f t="shared" si="25"/>
        <v>0</v>
      </c>
      <c r="F60" s="41">
        <f t="shared" si="25"/>
        <v>0</v>
      </c>
      <c r="G60" s="41">
        <f t="shared" si="25"/>
        <v>0</v>
      </c>
      <c r="H60" s="41">
        <f t="shared" si="25"/>
        <v>14107.89</v>
      </c>
      <c r="I60" s="41">
        <v>0</v>
      </c>
      <c r="J60" s="21">
        <f t="shared" si="8"/>
        <v>46.015538030142565</v>
      </c>
    </row>
    <row r="61" spans="1:10" ht="13.5" customHeight="1" x14ac:dyDescent="0.25">
      <c r="A61" s="42">
        <v>3132</v>
      </c>
      <c r="B61" s="43" t="s">
        <v>50</v>
      </c>
      <c r="C61" s="29">
        <v>30658.97</v>
      </c>
      <c r="D61" s="29">
        <v>14107.89</v>
      </c>
      <c r="E61" s="29">
        <v>0</v>
      </c>
      <c r="F61" s="29">
        <v>0</v>
      </c>
      <c r="G61" s="29">
        <v>0</v>
      </c>
      <c r="H61" s="29">
        <v>14107.89</v>
      </c>
      <c r="I61" s="29">
        <v>0</v>
      </c>
      <c r="J61" s="21">
        <f t="shared" si="8"/>
        <v>46.015538030142565</v>
      </c>
    </row>
    <row r="62" spans="1:10" x14ac:dyDescent="0.25">
      <c r="A62" s="39">
        <v>32</v>
      </c>
      <c r="B62" s="40" t="s">
        <v>51</v>
      </c>
      <c r="C62" s="41">
        <f>SUM(C63+C67+C74+C85)</f>
        <v>108036.37</v>
      </c>
      <c r="D62" s="41">
        <f t="shared" ref="D62:I62" si="26">SUM(D63+D67+D74+D85+D83)</f>
        <v>38608.14</v>
      </c>
      <c r="E62" s="41">
        <f t="shared" si="26"/>
        <v>956.75</v>
      </c>
      <c r="F62" s="41">
        <f t="shared" si="26"/>
        <v>0</v>
      </c>
      <c r="G62" s="41">
        <f t="shared" si="26"/>
        <v>29510.95</v>
      </c>
      <c r="H62" s="41">
        <f t="shared" si="26"/>
        <v>6961.7000000000007</v>
      </c>
      <c r="I62" s="41">
        <f t="shared" si="26"/>
        <v>1178.74</v>
      </c>
      <c r="J62" s="21">
        <f t="shared" si="8"/>
        <v>35.73624326696649</v>
      </c>
    </row>
    <row r="63" spans="1:10" x14ac:dyDescent="0.25">
      <c r="A63" s="39">
        <v>321</v>
      </c>
      <c r="B63" s="40" t="s">
        <v>52</v>
      </c>
      <c r="C63" s="41">
        <f t="shared" ref="C63:H63" si="27">C64+C65+C66</f>
        <v>12741.390000000001</v>
      </c>
      <c r="D63" s="41">
        <f t="shared" si="27"/>
        <v>4068.79</v>
      </c>
      <c r="E63" s="41">
        <f t="shared" si="27"/>
        <v>0</v>
      </c>
      <c r="F63" s="41">
        <f t="shared" si="27"/>
        <v>0</v>
      </c>
      <c r="G63" s="41">
        <f>G64+G65+G66</f>
        <v>689.45</v>
      </c>
      <c r="H63" s="41">
        <f t="shared" si="27"/>
        <v>3379.34</v>
      </c>
      <c r="I63" s="41">
        <v>0</v>
      </c>
      <c r="J63" s="21">
        <f t="shared" si="8"/>
        <v>31.933643032667547</v>
      </c>
    </row>
    <row r="64" spans="1:10" s="61" customFormat="1" x14ac:dyDescent="0.25">
      <c r="A64" s="58">
        <v>3211</v>
      </c>
      <c r="B64" s="59" t="s">
        <v>79</v>
      </c>
      <c r="C64" s="60">
        <v>2389.0100000000002</v>
      </c>
      <c r="D64" s="60">
        <v>264.95</v>
      </c>
      <c r="E64" s="60">
        <v>0</v>
      </c>
      <c r="F64" s="60">
        <v>0</v>
      </c>
      <c r="G64" s="60">
        <v>264.95</v>
      </c>
      <c r="H64" s="60">
        <v>0</v>
      </c>
      <c r="I64" s="60">
        <v>0</v>
      </c>
      <c r="J64" s="21">
        <f t="shared" si="8"/>
        <v>11.090367976693274</v>
      </c>
    </row>
    <row r="65" spans="1:10" x14ac:dyDescent="0.25">
      <c r="A65" s="42">
        <v>3212</v>
      </c>
      <c r="B65" s="43" t="s">
        <v>53</v>
      </c>
      <c r="C65" s="29">
        <v>9290.6</v>
      </c>
      <c r="D65" s="29">
        <v>3379.34</v>
      </c>
      <c r="E65" s="29">
        <v>0</v>
      </c>
      <c r="F65" s="29">
        <v>0</v>
      </c>
      <c r="G65" s="29">
        <v>0</v>
      </c>
      <c r="H65" s="29">
        <v>3379.34</v>
      </c>
      <c r="I65" s="29">
        <v>0</v>
      </c>
      <c r="J65" s="21">
        <f t="shared" si="8"/>
        <v>36.373754117064557</v>
      </c>
    </row>
    <row r="66" spans="1:10" x14ac:dyDescent="0.25">
      <c r="A66" s="42">
        <v>3213</v>
      </c>
      <c r="B66" s="43" t="s">
        <v>54</v>
      </c>
      <c r="C66" s="29">
        <v>1061.78</v>
      </c>
      <c r="D66" s="29">
        <v>424.5</v>
      </c>
      <c r="E66" s="29">
        <v>0</v>
      </c>
      <c r="F66" s="29">
        <v>0</v>
      </c>
      <c r="G66" s="29">
        <v>424.5</v>
      </c>
      <c r="H66" s="29">
        <v>0</v>
      </c>
      <c r="I66" s="29">
        <v>0</v>
      </c>
      <c r="J66" s="21">
        <f t="shared" si="8"/>
        <v>39.98003352860291</v>
      </c>
    </row>
    <row r="67" spans="1:10" x14ac:dyDescent="0.25">
      <c r="A67" s="45">
        <v>322</v>
      </c>
      <c r="B67" s="46" t="s">
        <v>55</v>
      </c>
      <c r="C67" s="41">
        <f t="shared" ref="C67:I67" si="28">SUM(C68:C73)</f>
        <v>67091.37</v>
      </c>
      <c r="D67" s="41">
        <f t="shared" si="28"/>
        <v>23280.31</v>
      </c>
      <c r="E67" s="41">
        <f t="shared" si="28"/>
        <v>956.75</v>
      </c>
      <c r="F67" s="41">
        <f t="shared" si="28"/>
        <v>0</v>
      </c>
      <c r="G67" s="41">
        <f t="shared" si="28"/>
        <v>20148.68</v>
      </c>
      <c r="H67" s="41">
        <f t="shared" si="28"/>
        <v>996.14</v>
      </c>
      <c r="I67" s="41">
        <f t="shared" si="28"/>
        <v>1178.74</v>
      </c>
      <c r="J67" s="21">
        <f t="shared" si="8"/>
        <v>34.699410669360311</v>
      </c>
    </row>
    <row r="68" spans="1:10" ht="14.25" customHeight="1" x14ac:dyDescent="0.25">
      <c r="A68" s="42">
        <v>3221</v>
      </c>
      <c r="B68" s="47" t="s">
        <v>56</v>
      </c>
      <c r="C68" s="29">
        <v>16590.34</v>
      </c>
      <c r="D68" s="29">
        <v>6101.09</v>
      </c>
      <c r="E68" s="29">
        <v>956.75</v>
      </c>
      <c r="F68" s="29">
        <v>0</v>
      </c>
      <c r="G68" s="29">
        <v>3965.6</v>
      </c>
      <c r="H68" s="29">
        <v>0</v>
      </c>
      <c r="I68" s="29">
        <v>1178.74</v>
      </c>
      <c r="J68" s="21">
        <f t="shared" si="8"/>
        <v>36.774954582003744</v>
      </c>
    </row>
    <row r="69" spans="1:10" ht="14.25" customHeight="1" x14ac:dyDescent="0.25">
      <c r="A69" s="42">
        <v>3222</v>
      </c>
      <c r="B69" s="47" t="s">
        <v>57</v>
      </c>
      <c r="C69" s="29">
        <v>24421</v>
      </c>
      <c r="D69" s="29">
        <v>10037.790000000001</v>
      </c>
      <c r="E69" s="29">
        <v>0</v>
      </c>
      <c r="F69" s="29">
        <v>0</v>
      </c>
      <c r="G69" s="29">
        <v>10037.790000000001</v>
      </c>
      <c r="H69" s="29">
        <v>0</v>
      </c>
      <c r="I69" s="29">
        <v>0</v>
      </c>
      <c r="J69" s="21">
        <f t="shared" si="8"/>
        <v>41.103107980836171</v>
      </c>
    </row>
    <row r="70" spans="1:10" s="51" customFormat="1" ht="14.25" customHeight="1" x14ac:dyDescent="0.25">
      <c r="A70" s="42">
        <v>3223</v>
      </c>
      <c r="B70" s="47" t="s">
        <v>75</v>
      </c>
      <c r="C70" s="29">
        <v>22562.880000000001</v>
      </c>
      <c r="D70" s="29">
        <v>7059.67</v>
      </c>
      <c r="E70" s="29">
        <v>0</v>
      </c>
      <c r="F70" s="29">
        <v>0</v>
      </c>
      <c r="G70" s="29">
        <v>6063.53</v>
      </c>
      <c r="H70" s="29">
        <v>996.14</v>
      </c>
      <c r="I70" s="29">
        <v>0</v>
      </c>
      <c r="J70" s="21">
        <f t="shared" ref="J70:J92" si="29">SUM(D70*100/C70)</f>
        <v>31.288869151455842</v>
      </c>
    </row>
    <row r="71" spans="1:10" s="67" customFormat="1" ht="14.25" customHeight="1" x14ac:dyDescent="0.25">
      <c r="A71" s="42">
        <v>3224</v>
      </c>
      <c r="B71" s="47" t="s">
        <v>89</v>
      </c>
      <c r="C71" s="29">
        <v>1128.1400000000001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1">
        <f t="shared" si="29"/>
        <v>0</v>
      </c>
    </row>
    <row r="72" spans="1:10" x14ac:dyDescent="0.25">
      <c r="A72" s="42">
        <v>3225</v>
      </c>
      <c r="B72" s="43" t="s">
        <v>80</v>
      </c>
      <c r="C72" s="29">
        <v>1327.23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1">
        <f t="shared" si="29"/>
        <v>0</v>
      </c>
    </row>
    <row r="73" spans="1:10" ht="15.75" customHeight="1" x14ac:dyDescent="0.25">
      <c r="A73" s="42">
        <v>3227</v>
      </c>
      <c r="B73" s="43" t="s">
        <v>58</v>
      </c>
      <c r="C73" s="29">
        <v>1061.78</v>
      </c>
      <c r="D73" s="29">
        <v>81.760000000000005</v>
      </c>
      <c r="E73" s="29">
        <v>0</v>
      </c>
      <c r="F73" s="29">
        <v>0</v>
      </c>
      <c r="G73" s="29">
        <v>81.760000000000005</v>
      </c>
      <c r="H73" s="29">
        <v>0</v>
      </c>
      <c r="I73" s="29">
        <v>0</v>
      </c>
      <c r="J73" s="21">
        <f t="shared" si="29"/>
        <v>7.7002768935184323</v>
      </c>
    </row>
    <row r="74" spans="1:10" ht="34.5" customHeight="1" x14ac:dyDescent="0.25">
      <c r="A74" s="45">
        <v>323</v>
      </c>
      <c r="B74" s="46" t="s">
        <v>59</v>
      </c>
      <c r="C74" s="41">
        <f>SUM(C75:C82)</f>
        <v>24255.11</v>
      </c>
      <c r="D74" s="41">
        <f t="shared" ref="D74:I74" si="30">SUM(D75:D82)</f>
        <v>8534.8799999999992</v>
      </c>
      <c r="E74" s="41">
        <f t="shared" si="30"/>
        <v>0</v>
      </c>
      <c r="F74" s="41">
        <f t="shared" si="30"/>
        <v>0</v>
      </c>
      <c r="G74" s="41">
        <f t="shared" si="30"/>
        <v>8534.8799999999992</v>
      </c>
      <c r="H74" s="41">
        <f t="shared" si="30"/>
        <v>0</v>
      </c>
      <c r="I74" s="41">
        <f t="shared" si="30"/>
        <v>0</v>
      </c>
      <c r="J74" s="21">
        <f t="shared" si="29"/>
        <v>35.187966576939864</v>
      </c>
    </row>
    <row r="75" spans="1:10" x14ac:dyDescent="0.25">
      <c r="A75" s="42">
        <v>3231</v>
      </c>
      <c r="B75" s="43" t="s">
        <v>60</v>
      </c>
      <c r="C75" s="29">
        <v>1791.76</v>
      </c>
      <c r="D75" s="29">
        <v>952.77</v>
      </c>
      <c r="E75" s="29">
        <v>0</v>
      </c>
      <c r="F75" s="29">
        <v>0</v>
      </c>
      <c r="G75" s="29">
        <v>952.77</v>
      </c>
      <c r="H75" s="29">
        <v>0</v>
      </c>
      <c r="I75" s="29">
        <v>0</v>
      </c>
      <c r="J75" s="21">
        <f t="shared" si="29"/>
        <v>53.175090413894715</v>
      </c>
    </row>
    <row r="76" spans="1:10" x14ac:dyDescent="0.25">
      <c r="A76" s="42">
        <v>3232</v>
      </c>
      <c r="B76" s="43" t="s">
        <v>61</v>
      </c>
      <c r="C76" s="29">
        <v>5308.92</v>
      </c>
      <c r="D76" s="29">
        <v>1028</v>
      </c>
      <c r="E76" s="29">
        <v>0</v>
      </c>
      <c r="F76" s="29">
        <v>0</v>
      </c>
      <c r="G76" s="29">
        <v>1028</v>
      </c>
      <c r="H76" s="29">
        <v>0</v>
      </c>
      <c r="I76" s="29">
        <v>0</v>
      </c>
      <c r="J76" s="21">
        <f t="shared" si="29"/>
        <v>19.363637048589919</v>
      </c>
    </row>
    <row r="77" spans="1:10" s="67" customFormat="1" x14ac:dyDescent="0.25">
      <c r="A77" s="42">
        <v>3233</v>
      </c>
      <c r="B77" s="43" t="s">
        <v>92</v>
      </c>
      <c r="C77" s="29">
        <v>398.17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1"/>
    </row>
    <row r="78" spans="1:10" x14ac:dyDescent="0.25">
      <c r="A78" s="42">
        <v>3234</v>
      </c>
      <c r="B78" s="43" t="s">
        <v>62</v>
      </c>
      <c r="C78" s="29">
        <v>4114.41</v>
      </c>
      <c r="D78" s="29">
        <v>715.87</v>
      </c>
      <c r="E78" s="29">
        <v>0</v>
      </c>
      <c r="F78" s="29">
        <v>0</v>
      </c>
      <c r="G78" s="29">
        <v>715.87</v>
      </c>
      <c r="H78" s="29">
        <v>0</v>
      </c>
      <c r="I78" s="29">
        <v>0</v>
      </c>
      <c r="J78" s="21">
        <f t="shared" si="29"/>
        <v>17.399092457970887</v>
      </c>
    </row>
    <row r="79" spans="1:10" s="67" customFormat="1" x14ac:dyDescent="0.25">
      <c r="A79" s="42">
        <v>3535</v>
      </c>
      <c r="B79" s="43" t="s">
        <v>99</v>
      </c>
      <c r="C79" s="29">
        <v>530.89</v>
      </c>
      <c r="D79" s="29">
        <v>228.96</v>
      </c>
      <c r="E79" s="29">
        <v>0</v>
      </c>
      <c r="F79" s="29">
        <v>0</v>
      </c>
      <c r="G79" s="29">
        <v>228.96</v>
      </c>
      <c r="H79" s="29">
        <v>0</v>
      </c>
      <c r="I79" s="29">
        <v>0</v>
      </c>
      <c r="J79" s="21">
        <f t="shared" si="29"/>
        <v>43.127578217709882</v>
      </c>
    </row>
    <row r="80" spans="1:10" x14ac:dyDescent="0.25">
      <c r="A80" s="42">
        <v>3236</v>
      </c>
      <c r="B80" s="43" t="s">
        <v>63</v>
      </c>
      <c r="C80" s="29">
        <v>2389.0100000000002</v>
      </c>
      <c r="D80" s="29">
        <v>621.29</v>
      </c>
      <c r="E80" s="29">
        <v>0</v>
      </c>
      <c r="F80" s="29">
        <v>0</v>
      </c>
      <c r="G80" s="29">
        <v>621.29</v>
      </c>
      <c r="H80" s="29">
        <v>0</v>
      </c>
      <c r="I80" s="29">
        <v>0</v>
      </c>
      <c r="J80" s="21">
        <f t="shared" si="29"/>
        <v>26.006169919757554</v>
      </c>
    </row>
    <row r="81" spans="1:10" x14ac:dyDescent="0.25">
      <c r="A81" s="42">
        <v>3237</v>
      </c>
      <c r="B81" s="43" t="s">
        <v>64</v>
      </c>
      <c r="C81" s="29">
        <v>7664.74</v>
      </c>
      <c r="D81" s="29">
        <v>3973.41</v>
      </c>
      <c r="E81" s="29">
        <v>0</v>
      </c>
      <c r="F81" s="29">
        <v>0</v>
      </c>
      <c r="G81" s="29">
        <v>3973.41</v>
      </c>
      <c r="H81" s="29">
        <v>0</v>
      </c>
      <c r="I81" s="29">
        <v>0</v>
      </c>
      <c r="J81" s="21">
        <f t="shared" si="29"/>
        <v>51.840114602713207</v>
      </c>
    </row>
    <row r="82" spans="1:10" ht="16.5" customHeight="1" x14ac:dyDescent="0.25">
      <c r="A82" s="42">
        <v>3239</v>
      </c>
      <c r="B82" s="43" t="s">
        <v>65</v>
      </c>
      <c r="C82" s="29">
        <v>2057.21</v>
      </c>
      <c r="D82" s="29">
        <v>1014.58</v>
      </c>
      <c r="E82" s="29">
        <v>0</v>
      </c>
      <c r="F82" s="29">
        <v>0</v>
      </c>
      <c r="G82" s="29">
        <v>1014.58</v>
      </c>
      <c r="H82" s="29">
        <v>0</v>
      </c>
      <c r="I82" s="29">
        <v>0</v>
      </c>
      <c r="J82" s="21">
        <f t="shared" si="29"/>
        <v>49.318251418182875</v>
      </c>
    </row>
    <row r="83" spans="1:10" ht="16.5" customHeight="1" x14ac:dyDescent="0.25">
      <c r="A83" s="45">
        <v>324</v>
      </c>
      <c r="B83" s="46" t="s">
        <v>66</v>
      </c>
      <c r="C83" s="41">
        <f t="shared" ref="C83:I83" si="31">SUM(C84)</f>
        <v>0</v>
      </c>
      <c r="D83" s="41">
        <f t="shared" si="31"/>
        <v>0</v>
      </c>
      <c r="E83" s="41">
        <f t="shared" si="31"/>
        <v>0</v>
      </c>
      <c r="F83" s="41">
        <f t="shared" si="31"/>
        <v>0</v>
      </c>
      <c r="G83" s="41">
        <f t="shared" si="31"/>
        <v>0</v>
      </c>
      <c r="H83" s="41">
        <f t="shared" si="31"/>
        <v>0</v>
      </c>
      <c r="I83" s="41">
        <f t="shared" si="31"/>
        <v>0</v>
      </c>
      <c r="J83" s="21"/>
    </row>
    <row r="84" spans="1:10" ht="16.5" customHeight="1" x14ac:dyDescent="0.25">
      <c r="A84" s="42">
        <v>3241</v>
      </c>
      <c r="B84" s="43" t="s">
        <v>66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1"/>
    </row>
    <row r="85" spans="1:10" ht="16.5" customHeight="1" x14ac:dyDescent="0.25">
      <c r="A85" s="45">
        <v>329</v>
      </c>
      <c r="B85" s="46" t="s">
        <v>67</v>
      </c>
      <c r="C85" s="41">
        <f t="shared" ref="C85:H85" si="32">SUM(C86:C89)</f>
        <v>3948.5</v>
      </c>
      <c r="D85" s="41">
        <f t="shared" si="32"/>
        <v>2724.16</v>
      </c>
      <c r="E85" s="41">
        <f t="shared" si="32"/>
        <v>0</v>
      </c>
      <c r="F85" s="41">
        <f t="shared" si="32"/>
        <v>0</v>
      </c>
      <c r="G85" s="41">
        <f t="shared" si="32"/>
        <v>137.94</v>
      </c>
      <c r="H85" s="41">
        <f t="shared" si="32"/>
        <v>2586.2199999999998</v>
      </c>
      <c r="I85" s="41">
        <v>0</v>
      </c>
      <c r="J85" s="21">
        <f t="shared" si="29"/>
        <v>68.992275547676329</v>
      </c>
    </row>
    <row r="86" spans="1:10" ht="18" customHeight="1" x14ac:dyDescent="0.25">
      <c r="A86" s="42">
        <v>3292</v>
      </c>
      <c r="B86" s="43" t="s">
        <v>90</v>
      </c>
      <c r="C86" s="29">
        <v>2654.46</v>
      </c>
      <c r="D86" s="29">
        <v>2586.2199999999998</v>
      </c>
      <c r="E86" s="29">
        <v>0</v>
      </c>
      <c r="F86" s="29">
        <v>0</v>
      </c>
      <c r="G86" s="29">
        <v>0</v>
      </c>
      <c r="H86" s="29">
        <v>2586.2199999999998</v>
      </c>
      <c r="I86" s="29">
        <v>0</v>
      </c>
      <c r="J86" s="21"/>
    </row>
    <row r="87" spans="1:10" s="53" customFormat="1" ht="18" customHeight="1" x14ac:dyDescent="0.25">
      <c r="A87" s="42">
        <v>3295</v>
      </c>
      <c r="B87" s="43" t="s">
        <v>68</v>
      </c>
      <c r="C87" s="29">
        <v>265.44</v>
      </c>
      <c r="D87" s="29">
        <v>137.94</v>
      </c>
      <c r="E87" s="29">
        <v>0</v>
      </c>
      <c r="F87" s="29">
        <v>0</v>
      </c>
      <c r="G87" s="29">
        <v>137.94</v>
      </c>
      <c r="H87" s="29">
        <v>0</v>
      </c>
      <c r="I87" s="29">
        <v>0</v>
      </c>
      <c r="J87" s="21">
        <f t="shared" si="29"/>
        <v>51.966546112115729</v>
      </c>
    </row>
    <row r="88" spans="1:10" s="53" customFormat="1" ht="18" customHeight="1" x14ac:dyDescent="0.25">
      <c r="A88" s="42">
        <v>3293</v>
      </c>
      <c r="B88" s="43" t="s">
        <v>81</v>
      </c>
      <c r="C88" s="29">
        <v>398.17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1">
        <f t="shared" si="29"/>
        <v>0</v>
      </c>
    </row>
    <row r="89" spans="1:10" s="53" customFormat="1" ht="18" customHeight="1" x14ac:dyDescent="0.25">
      <c r="A89" s="42">
        <v>3299</v>
      </c>
      <c r="B89" s="43" t="s">
        <v>67</v>
      </c>
      <c r="C89" s="29">
        <v>630.42999999999995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1">
        <f t="shared" si="29"/>
        <v>0</v>
      </c>
    </row>
    <row r="90" spans="1:10" x14ac:dyDescent="0.25">
      <c r="A90" s="39">
        <v>34</v>
      </c>
      <c r="B90" s="40" t="s">
        <v>69</v>
      </c>
      <c r="C90" s="41">
        <f t="shared" ref="C90:H90" si="33">SUM(C91)</f>
        <v>663.61</v>
      </c>
      <c r="D90" s="41">
        <f t="shared" si="33"/>
        <v>223.03</v>
      </c>
      <c r="E90" s="41">
        <f t="shared" si="33"/>
        <v>0</v>
      </c>
      <c r="F90" s="41">
        <f t="shared" si="33"/>
        <v>0</v>
      </c>
      <c r="G90" s="41">
        <f t="shared" si="33"/>
        <v>223.03</v>
      </c>
      <c r="H90" s="41">
        <f t="shared" si="33"/>
        <v>0</v>
      </c>
      <c r="I90" s="41"/>
      <c r="J90" s="21">
        <f t="shared" si="29"/>
        <v>33.608595409954638</v>
      </c>
    </row>
    <row r="91" spans="1:10" x14ac:dyDescent="0.25">
      <c r="A91" s="39">
        <v>343</v>
      </c>
      <c r="B91" s="40" t="s">
        <v>70</v>
      </c>
      <c r="C91" s="41">
        <f t="shared" ref="C91:H91" si="34">SUM(C92)+C93</f>
        <v>663.61</v>
      </c>
      <c r="D91" s="41">
        <f t="shared" si="34"/>
        <v>223.03</v>
      </c>
      <c r="E91" s="41">
        <f t="shared" si="34"/>
        <v>0</v>
      </c>
      <c r="F91" s="41">
        <f t="shared" si="34"/>
        <v>0</v>
      </c>
      <c r="G91" s="41">
        <f t="shared" si="34"/>
        <v>223.03</v>
      </c>
      <c r="H91" s="41">
        <f t="shared" si="34"/>
        <v>0</v>
      </c>
      <c r="I91" s="41"/>
      <c r="J91" s="21">
        <f t="shared" si="29"/>
        <v>33.608595409954638</v>
      </c>
    </row>
    <row r="92" spans="1:10" ht="20.25" customHeight="1" x14ac:dyDescent="0.25">
      <c r="A92" s="42">
        <v>3431</v>
      </c>
      <c r="B92" s="43" t="s">
        <v>71</v>
      </c>
      <c r="C92" s="29">
        <v>663.61</v>
      </c>
      <c r="D92" s="29">
        <v>223.03</v>
      </c>
      <c r="E92" s="29">
        <v>0</v>
      </c>
      <c r="F92" s="29">
        <v>0</v>
      </c>
      <c r="G92" s="29">
        <v>223.03</v>
      </c>
      <c r="H92" s="29">
        <v>0</v>
      </c>
      <c r="I92" s="29">
        <v>0</v>
      </c>
      <c r="J92" s="21">
        <f t="shared" si="29"/>
        <v>33.608595409954638</v>
      </c>
    </row>
    <row r="93" spans="1:10" s="51" customFormat="1" ht="20.25" customHeight="1" x14ac:dyDescent="0.25">
      <c r="A93" s="42">
        <v>3433</v>
      </c>
      <c r="B93" s="43" t="s">
        <v>76</v>
      </c>
      <c r="C93" s="29"/>
      <c r="D93" s="29"/>
      <c r="E93" s="29"/>
      <c r="F93" s="29"/>
      <c r="G93" s="29"/>
      <c r="H93" s="29"/>
      <c r="I93" s="29"/>
      <c r="J93" s="21"/>
    </row>
    <row r="94" spans="1:10" ht="19.5" customHeight="1" x14ac:dyDescent="0.25">
      <c r="A94" s="48"/>
      <c r="B94" s="49" t="s">
        <v>72</v>
      </c>
      <c r="C94" s="50">
        <f t="shared" ref="C94:I94" si="35">SUM(C53)</f>
        <v>331807.02</v>
      </c>
      <c r="D94" s="50">
        <f t="shared" si="35"/>
        <v>141228.79999999999</v>
      </c>
      <c r="E94" s="50">
        <f t="shared" si="35"/>
        <v>956.75</v>
      </c>
      <c r="F94" s="50">
        <f t="shared" si="35"/>
        <v>0</v>
      </c>
      <c r="G94" s="50">
        <f t="shared" si="35"/>
        <v>29733.98</v>
      </c>
      <c r="H94" s="50">
        <f t="shared" si="35"/>
        <v>109359.33</v>
      </c>
      <c r="I94" s="50">
        <f t="shared" si="35"/>
        <v>1178.74</v>
      </c>
      <c r="J94" s="21">
        <f>SUM(D94*100/C94)</f>
        <v>42.56353587696848</v>
      </c>
    </row>
    <row r="95" spans="1:10" s="67" customFormat="1" ht="20.25" customHeight="1" x14ac:dyDescent="0.25">
      <c r="A95" s="32" t="s">
        <v>109</v>
      </c>
      <c r="B95" s="35"/>
      <c r="C95" s="34">
        <f>SUM(C143)</f>
        <v>0</v>
      </c>
      <c r="D95" s="34">
        <f t="shared" ref="D95:I96" si="36">D97</f>
        <v>24980.74</v>
      </c>
      <c r="E95" s="34">
        <f t="shared" si="36"/>
        <v>0</v>
      </c>
      <c r="F95" s="34">
        <f t="shared" si="36"/>
        <v>0</v>
      </c>
      <c r="G95" s="34">
        <f t="shared" si="36"/>
        <v>0</v>
      </c>
      <c r="H95" s="34">
        <f t="shared" si="36"/>
        <v>24980.74</v>
      </c>
      <c r="I95" s="34">
        <f t="shared" si="36"/>
        <v>0</v>
      </c>
      <c r="J95" s="21"/>
    </row>
    <row r="96" spans="1:10" s="67" customFormat="1" ht="20.25" customHeight="1" x14ac:dyDescent="0.25">
      <c r="A96" s="108" t="s">
        <v>24</v>
      </c>
      <c r="B96" s="109" t="s">
        <v>25</v>
      </c>
      <c r="C96" s="107">
        <f>C98</f>
        <v>0</v>
      </c>
      <c r="D96" s="34">
        <f t="shared" si="36"/>
        <v>24980.74</v>
      </c>
      <c r="E96" s="34">
        <f>E98</f>
        <v>0</v>
      </c>
      <c r="F96" s="34">
        <f>F98</f>
        <v>0</v>
      </c>
      <c r="G96" s="34">
        <f>G98</f>
        <v>0</v>
      </c>
      <c r="H96" s="34">
        <f>H98</f>
        <v>24980.74</v>
      </c>
      <c r="I96" s="34">
        <f>I98</f>
        <v>0</v>
      </c>
      <c r="J96" s="21"/>
    </row>
    <row r="97" spans="1:10" s="57" customFormat="1" ht="20.25" customHeight="1" x14ac:dyDescent="0.25">
      <c r="A97" s="105">
        <v>41</v>
      </c>
      <c r="B97" s="106" t="s">
        <v>105</v>
      </c>
      <c r="C97" s="107">
        <f>C99</f>
        <v>0</v>
      </c>
      <c r="D97" s="107">
        <f t="shared" ref="D97:I97" si="37">D99</f>
        <v>24980.74</v>
      </c>
      <c r="E97" s="107">
        <f t="shared" si="37"/>
        <v>0</v>
      </c>
      <c r="F97" s="107">
        <f t="shared" si="37"/>
        <v>0</v>
      </c>
      <c r="G97" s="107">
        <f t="shared" si="37"/>
        <v>0</v>
      </c>
      <c r="H97" s="107">
        <f t="shared" si="37"/>
        <v>24980.74</v>
      </c>
      <c r="I97" s="107">
        <f t="shared" si="37"/>
        <v>0</v>
      </c>
      <c r="J97" s="21"/>
    </row>
    <row r="98" spans="1:10" s="57" customFormat="1" ht="20.25" customHeight="1" x14ac:dyDescent="0.25">
      <c r="A98" s="105">
        <v>412</v>
      </c>
      <c r="B98" s="106" t="s">
        <v>106</v>
      </c>
      <c r="C98" s="107">
        <f>C99</f>
        <v>0</v>
      </c>
      <c r="D98" s="107">
        <f t="shared" ref="D98:I98" si="38">D99</f>
        <v>24980.74</v>
      </c>
      <c r="E98" s="107">
        <f t="shared" si="38"/>
        <v>0</v>
      </c>
      <c r="F98" s="107">
        <f t="shared" si="38"/>
        <v>0</v>
      </c>
      <c r="G98" s="107">
        <f t="shared" si="38"/>
        <v>0</v>
      </c>
      <c r="H98" s="107">
        <f t="shared" si="38"/>
        <v>24980.74</v>
      </c>
      <c r="I98" s="107">
        <f t="shared" si="38"/>
        <v>0</v>
      </c>
      <c r="J98" s="21"/>
    </row>
    <row r="99" spans="1:10" s="67" customFormat="1" ht="20.25" customHeight="1" x14ac:dyDescent="0.25">
      <c r="A99" s="42">
        <v>4124</v>
      </c>
      <c r="B99" s="43" t="s">
        <v>107</v>
      </c>
      <c r="C99" s="29">
        <v>0</v>
      </c>
      <c r="D99" s="29">
        <v>24980.74</v>
      </c>
      <c r="E99" s="29">
        <v>0</v>
      </c>
      <c r="F99" s="29">
        <v>0</v>
      </c>
      <c r="G99" s="29">
        <v>0</v>
      </c>
      <c r="H99" s="29">
        <v>24980.74</v>
      </c>
      <c r="I99" s="29">
        <v>0</v>
      </c>
      <c r="J99" s="21"/>
    </row>
    <row r="100" spans="1:10" ht="15" customHeight="1" x14ac:dyDescent="0.25">
      <c r="A100" s="48"/>
      <c r="B100" s="49" t="s">
        <v>110</v>
      </c>
      <c r="C100" s="50">
        <f>C95</f>
        <v>0</v>
      </c>
      <c r="D100" s="50">
        <f t="shared" ref="D100:I100" si="39">D95</f>
        <v>24980.74</v>
      </c>
      <c r="E100" s="50">
        <f t="shared" si="39"/>
        <v>0</v>
      </c>
      <c r="F100" s="50">
        <f t="shared" si="39"/>
        <v>0</v>
      </c>
      <c r="G100" s="50">
        <f t="shared" si="39"/>
        <v>0</v>
      </c>
      <c r="H100" s="50">
        <f t="shared" si="39"/>
        <v>24980.74</v>
      </c>
      <c r="I100" s="50">
        <f t="shared" si="39"/>
        <v>0</v>
      </c>
      <c r="J100" s="21"/>
    </row>
  </sheetData>
  <mergeCells count="6">
    <mergeCell ref="A29:B29"/>
    <mergeCell ref="A50:B50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2023</vt:lpstr>
      <vt:lpstr>List1</vt:lpstr>
      <vt:lpstr>'2023'!Print_Titles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2023-07-10T10:39:03Z</cp:lastPrinted>
  <dcterms:created xsi:type="dcterms:W3CDTF">2017-03-07T08:48:25Z</dcterms:created>
  <dcterms:modified xsi:type="dcterms:W3CDTF">2023-12-07T13:01:11Z</dcterms:modified>
</cp:coreProperties>
</file>