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9DE5D0C-AA16-479B-A1E9-C24F8CF0FA2B}" xr6:coauthVersionLast="45" xr6:coauthVersionMax="45" xr10:uidLastSave="{00000000-0000-0000-0000-000000000000}"/>
  <bookViews>
    <workbookView xWindow="-120" yWindow="-120" windowWidth="24240" windowHeight="13140"/>
  </bookViews>
  <sheets>
    <sheet name="2020" sheetId="1" r:id="rId1"/>
    <sheet name="List1" sheetId="2" r:id="rId2"/>
  </sheets>
  <definedNames>
    <definedName name="Print_Titles" localSheetId="0">'2020'!$3:$4</definedName>
    <definedName name="Print_Titles" localSheetId="1">List1!$3:$4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4" i="1"/>
  <c r="G10" i="1"/>
  <c r="J32" i="2"/>
  <c r="J33" i="2"/>
  <c r="J36" i="2"/>
  <c r="J41" i="2"/>
  <c r="J43" i="2"/>
  <c r="J44" i="2"/>
  <c r="J55" i="2"/>
  <c r="J60" i="2"/>
  <c r="J63" i="2"/>
  <c r="J64" i="2"/>
  <c r="J65" i="2"/>
  <c r="J67" i="2"/>
  <c r="J68" i="2"/>
  <c r="J86" i="2"/>
  <c r="J87" i="2"/>
  <c r="J88" i="2"/>
  <c r="J91" i="2"/>
  <c r="J69" i="2"/>
  <c r="J70" i="2"/>
  <c r="J71" i="2"/>
  <c r="J72" i="2"/>
  <c r="J74" i="2"/>
  <c r="J75" i="2"/>
  <c r="J77" i="2"/>
  <c r="J78" i="2"/>
  <c r="J79" i="2"/>
  <c r="J80" i="2"/>
  <c r="J81" i="2"/>
  <c r="I82" i="2"/>
  <c r="I73" i="2"/>
  <c r="I66" i="2"/>
  <c r="I61" i="2"/>
  <c r="I53" i="2"/>
  <c r="I11" i="2"/>
  <c r="I15" i="2"/>
  <c r="I27" i="2"/>
  <c r="I7" i="2"/>
  <c r="F4" i="1"/>
  <c r="F7" i="1"/>
  <c r="H7" i="1"/>
  <c r="D32" i="2"/>
  <c r="E32" i="2"/>
  <c r="F32" i="2"/>
  <c r="G32" i="2"/>
  <c r="H32" i="2"/>
  <c r="H90" i="2"/>
  <c r="H89" i="2"/>
  <c r="H84" i="2"/>
  <c r="H82" i="2"/>
  <c r="H73" i="2"/>
  <c r="H66" i="2"/>
  <c r="H62" i="2"/>
  <c r="H61" i="2"/>
  <c r="H59" i="2"/>
  <c r="H53" i="2"/>
  <c r="H56" i="2"/>
  <c r="H54" i="2"/>
  <c r="H46" i="2"/>
  <c r="H45" i="2"/>
  <c r="H43" i="2"/>
  <c r="H42" i="2"/>
  <c r="H40" i="2"/>
  <c r="H39" i="2"/>
  <c r="H37" i="2"/>
  <c r="H35" i="2"/>
  <c r="H34" i="2"/>
  <c r="H30" i="2"/>
  <c r="H29" i="2"/>
  <c r="H7" i="2"/>
  <c r="H31" i="2"/>
  <c r="H22" i="2"/>
  <c r="G90" i="2"/>
  <c r="G89" i="2"/>
  <c r="G84" i="2"/>
  <c r="G82" i="2"/>
  <c r="G73" i="2"/>
  <c r="G66" i="2"/>
  <c r="G62" i="2"/>
  <c r="G61" i="2"/>
  <c r="G59" i="2"/>
  <c r="G56" i="2"/>
  <c r="G54" i="2"/>
  <c r="G53" i="2"/>
  <c r="G52" i="2"/>
  <c r="G93" i="2"/>
  <c r="G51" i="2"/>
  <c r="G50" i="2"/>
  <c r="G49" i="2"/>
  <c r="G11" i="2"/>
  <c r="G46" i="2"/>
  <c r="G45" i="2"/>
  <c r="G43" i="2"/>
  <c r="G42" i="2"/>
  <c r="G40" i="2"/>
  <c r="G39" i="2"/>
  <c r="G37" i="2"/>
  <c r="G35" i="2"/>
  <c r="G34" i="2"/>
  <c r="G31" i="2"/>
  <c r="G22" i="2"/>
  <c r="F90" i="2"/>
  <c r="F89" i="2"/>
  <c r="F84" i="2"/>
  <c r="F82" i="2"/>
  <c r="F73" i="2"/>
  <c r="F66" i="2"/>
  <c r="F62" i="2"/>
  <c r="F59" i="2"/>
  <c r="F56" i="2"/>
  <c r="F54" i="2"/>
  <c r="F46" i="2"/>
  <c r="F45" i="2"/>
  <c r="F43" i="2"/>
  <c r="F42" i="2"/>
  <c r="F40" i="2"/>
  <c r="F39" i="2"/>
  <c r="F37" i="2"/>
  <c r="F35" i="2"/>
  <c r="F34" i="2"/>
  <c r="F30" i="2"/>
  <c r="F29" i="2"/>
  <c r="F7" i="2"/>
  <c r="F15" i="2"/>
  <c r="F27" i="2"/>
  <c r="F31" i="2"/>
  <c r="F22" i="2"/>
  <c r="E90" i="2"/>
  <c r="E89" i="2"/>
  <c r="E84" i="2"/>
  <c r="E82" i="2"/>
  <c r="E73" i="2"/>
  <c r="E61" i="2"/>
  <c r="E66" i="2"/>
  <c r="E62" i="2"/>
  <c r="E59" i="2"/>
  <c r="E53" i="2"/>
  <c r="E52" i="2"/>
  <c r="E93" i="2"/>
  <c r="E51" i="2"/>
  <c r="E50" i="2"/>
  <c r="E49" i="2"/>
  <c r="E11" i="2"/>
  <c r="E56" i="2"/>
  <c r="E54" i="2"/>
  <c r="E46" i="2"/>
  <c r="E45" i="2"/>
  <c r="E43" i="2"/>
  <c r="E42" i="2"/>
  <c r="E40" i="2"/>
  <c r="E39" i="2"/>
  <c r="E37" i="2"/>
  <c r="E35" i="2"/>
  <c r="E34" i="2"/>
  <c r="E31" i="2"/>
  <c r="E22" i="2"/>
  <c r="D35" i="2"/>
  <c r="J35" i="2"/>
  <c r="D56" i="2"/>
  <c r="D53" i="2"/>
  <c r="C56" i="2"/>
  <c r="C59" i="2"/>
  <c r="D54" i="2"/>
  <c r="J54" i="2"/>
  <c r="C54" i="2"/>
  <c r="C53" i="2"/>
  <c r="D46" i="2"/>
  <c r="D45" i="2"/>
  <c r="C46" i="2"/>
  <c r="C45" i="2"/>
  <c r="C43" i="2"/>
  <c r="C42" i="2"/>
  <c r="C40" i="2"/>
  <c r="D39" i="2"/>
  <c r="J39" i="2"/>
  <c r="C39" i="2"/>
  <c r="D31" i="2"/>
  <c r="J31" i="2"/>
  <c r="D37" i="2"/>
  <c r="C37" i="2"/>
  <c r="C32" i="2"/>
  <c r="C31" i="2"/>
  <c r="C90" i="2"/>
  <c r="D90" i="2"/>
  <c r="D89" i="2"/>
  <c r="J89" i="2"/>
  <c r="C84" i="2"/>
  <c r="D84" i="2"/>
  <c r="C82" i="2"/>
  <c r="C73" i="2"/>
  <c r="C61" i="2"/>
  <c r="J61" i="2"/>
  <c r="C66" i="2"/>
  <c r="C62" i="2"/>
  <c r="D62" i="2"/>
  <c r="J62" i="2"/>
  <c r="D40" i="2"/>
  <c r="J40" i="2"/>
  <c r="D82" i="2"/>
  <c r="D73" i="2"/>
  <c r="J73" i="2"/>
  <c r="D66" i="2"/>
  <c r="J66" i="2"/>
  <c r="D59" i="2"/>
  <c r="J59" i="2"/>
  <c r="D43" i="2"/>
  <c r="D42" i="2"/>
  <c r="J42" i="2"/>
  <c r="C35" i="2"/>
  <c r="C34" i="2"/>
  <c r="C30" i="2"/>
  <c r="C29" i="2"/>
  <c r="C7" i="2"/>
  <c r="D22" i="2"/>
  <c r="C22" i="2"/>
  <c r="H5" i="1"/>
  <c r="H8" i="1"/>
  <c r="C89" i="2"/>
  <c r="J84" i="2"/>
  <c r="F61" i="2"/>
  <c r="D61" i="2"/>
  <c r="F53" i="2"/>
  <c r="F52" i="2"/>
  <c r="F93" i="2"/>
  <c r="F51" i="2"/>
  <c r="F50" i="2"/>
  <c r="F49" i="2"/>
  <c r="F11" i="2"/>
  <c r="H4" i="1"/>
  <c r="E30" i="2"/>
  <c r="G30" i="2"/>
  <c r="G29" i="2"/>
  <c r="G7" i="2"/>
  <c r="G15" i="2"/>
  <c r="G27" i="2"/>
  <c r="C15" i="2"/>
  <c r="C27" i="2"/>
  <c r="C52" i="2"/>
  <c r="C93" i="2"/>
  <c r="C51" i="2"/>
  <c r="C50" i="2"/>
  <c r="C49" i="2"/>
  <c r="C11" i="2"/>
  <c r="J53" i="2"/>
  <c r="D52" i="2"/>
  <c r="H52" i="2"/>
  <c r="H93" i="2"/>
  <c r="H51" i="2"/>
  <c r="H50" i="2"/>
  <c r="H49" i="2"/>
  <c r="H11" i="2"/>
  <c r="H15" i="2"/>
  <c r="H27" i="2"/>
  <c r="I52" i="2"/>
  <c r="I93" i="2"/>
  <c r="I51" i="2"/>
  <c r="I50" i="2"/>
  <c r="F10" i="1"/>
  <c r="D34" i="2"/>
  <c r="J34" i="2"/>
  <c r="J90" i="2"/>
  <c r="D93" i="2"/>
  <c r="J52" i="2"/>
  <c r="E29" i="2"/>
  <c r="E7" i="2"/>
  <c r="E15" i="2"/>
  <c r="E27" i="2"/>
  <c r="D30" i="2"/>
  <c r="D29" i="2"/>
  <c r="J30" i="2"/>
  <c r="J93" i="2"/>
  <c r="D51" i="2"/>
  <c r="J51" i="2"/>
  <c r="D50" i="2"/>
  <c r="D7" i="2"/>
  <c r="J29" i="2"/>
  <c r="J7" i="2"/>
  <c r="D49" i="2"/>
  <c r="J50" i="2"/>
  <c r="D11" i="2"/>
  <c r="J49" i="2"/>
  <c r="J11" i="2"/>
  <c r="D15" i="2"/>
  <c r="D27" i="2"/>
</calcChain>
</file>

<file path=xl/sharedStrings.xml><?xml version="1.0" encoding="utf-8"?>
<sst xmlns="http://schemas.openxmlformats.org/spreadsheetml/2006/main" count="117" uniqueCount="105">
  <si>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</si>
  <si>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</si>
  <si>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</si>
  <si>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</si>
  <si>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</si>
  <si>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</si>
  <si>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</si>
  <si>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</si>
  <si>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</si>
  <si>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</si>
  <si>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</si>
  <si>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</si>
  <si>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</si>
  <si>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</si>
  <si>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</si>
  <si>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Račun iz računskog plana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</si>
  <si>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</si>
  <si>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</si>
  <si>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</si>
  <si>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</si>
  <si>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</si>
  <si>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</si>
  <si>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</si>
  <si>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</si>
  <si>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</si>
  <si>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</si>
  <si>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</si>
  <si>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</si>
  <si>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</si>
  <si>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</si>
  <si>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</si>
  <si>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</si>
  <si>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</si>
  <si>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</si>
  <si>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</si>
  <si>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</si>
  <si>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</si>
  <si>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</si>
  <si>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</si>
  <si>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</si>
  <si>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</si>
  <si>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</si>
  <si>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</si>
  <si>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</si>
  <si>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</si>
  <si>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</si>
  <si>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</si>
  <si>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</si>
  <si>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</si>
  <si>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</si>
  <si>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</si>
  <si>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</si>
  <si>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</si>
  <si>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</si>
  <si>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</si>
  <si>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</si>
  <si>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</si>
  <si>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</si>
  <si>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</si>
  <si>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</si>
  <si>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</si>
  <si>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</si>
  <si>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</si>
  <si>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</si>
  <si>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</si>
  <si>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</si>
  <si>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</si>
  <si>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</si>
  <si>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</si>
  <si>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</si>
  <si>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</si>
  <si>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</si>
  <si>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</si>
  <si>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</si>
  <si>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</si>
  <si>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</si>
  <si>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Energija</t>
  </si>
  <si>
    <t>Zatezna kamata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</si>
  <si>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</si>
  <si>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</si>
  <si>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</si>
  <si>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</si>
  <si>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</si>
  <si>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</si>
  <si>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</si>
  <si>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</si>
  <si>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</si>
  <si>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</si>
  <si>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</si>
  <si>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</si>
  <si>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</si>
  <si>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</si>
  <si>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USTANOVA: DJEČJI VRTIĆ CVRČAK POSEDARJE</t>
  </si>
  <si>
    <t>Zakupnine i namnine</t>
  </si>
  <si>
    <t>Uslge promidžbe i informiranja</t>
  </si>
  <si>
    <t>Prihodi iz proračuna koji nije nadležan 63</t>
  </si>
  <si>
    <t>Prihodi od financijske imovine  64</t>
  </si>
  <si>
    <t>Prihodi od sufinanc.cijeneusluga 65</t>
  </si>
  <si>
    <t>Prihodi iz nadležnog proračuna 67</t>
  </si>
  <si>
    <t>PLAN 2020.</t>
  </si>
  <si>
    <t>OSTVARENO 31.12.2020</t>
  </si>
  <si>
    <t>OSTVARENO        31.12.2020.</t>
  </si>
  <si>
    <t>Godišnje izvršenje financijskog plana za 2020.(31.12.2020.)</t>
  </si>
  <si>
    <t>Prihodi od pripisa kamata na žiro račun</t>
  </si>
  <si>
    <t>Preneseni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</si>
</sst>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  <family val="2"/>
      <charset val="238"/>
    </font>
    <font>
      <b/>
      <sz val="10"/>
      <color rgb="FF000000"/>
      <name val="Times new roman ce"/>
      <charset val="238"/>
    </font>
    <font>
      <sz val="10"/>
      <color rgb="FF000000"/>
      <name val="Times new roman ce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15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/>
    <xf numFmtId="4" fontId="18" fillId="4" borderId="0" xfId="0" applyNumberFormat="1" applyFont="1" applyFill="1" applyBorder="1" applyAlignment="1">
      <alignment horizontal="right"/>
    </xf>
    <xf numFmtId="0" fontId="13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4" fontId="22" fillId="0" borderId="0" xfId="0" applyNumberFormat="1" applyFont="1" applyAlignment="1">
      <alignment horizontal="right"/>
    </xf>
    <xf numFmtId="0" fontId="0" fillId="0" borderId="0" xfId="0" applyFont="1" applyAlignment="1"/>
    <xf numFmtId="0" fontId="25" fillId="7" borderId="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27" fillId="0" borderId="11" xfId="0" applyFont="1" applyBorder="1" applyAlignment="1">
      <alignment horizontal="center" vertical="top" wrapText="1"/>
    </xf>
    <xf numFmtId="0" fontId="18" fillId="0" borderId="0" xfId="0" applyFont="1"/>
    <xf numFmtId="0" fontId="22" fillId="0" borderId="0" xfId="0" applyFont="1"/>
    <xf numFmtId="0" fontId="22" fillId="0" borderId="0" xfId="0" applyFont="1" applyAlignment="1"/>
    <xf numFmtId="0" fontId="27" fillId="0" borderId="6" xfId="0" applyFont="1" applyBorder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left"/>
    </xf>
    <xf numFmtId="4" fontId="27" fillId="0" borderId="11" xfId="0" applyNumberFormat="1" applyFont="1" applyBorder="1" applyAlignment="1">
      <alignment horizontal="right" wrapText="1"/>
    </xf>
    <xf numFmtId="4" fontId="28" fillId="0" borderId="11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/>
    </xf>
    <xf numFmtId="0" fontId="28" fillId="0" borderId="7" xfId="0" applyFont="1" applyBorder="1"/>
    <xf numFmtId="4" fontId="28" fillId="0" borderId="11" xfId="0" applyNumberFormat="1" applyFont="1" applyBorder="1" applyAlignment="1">
      <alignment horizontal="right" wrapText="1"/>
    </xf>
    <xf numFmtId="0" fontId="27" fillId="0" borderId="11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8" fillId="0" borderId="0" xfId="0" applyFont="1"/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28" fillId="0" borderId="11" xfId="0" applyNumberFormat="1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4" fontId="27" fillId="0" borderId="11" xfId="0" applyNumberFormat="1" applyFont="1" applyBorder="1" applyAlignment="1">
      <alignment wrapText="1"/>
    </xf>
    <xf numFmtId="0" fontId="25" fillId="7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28" fillId="0" borderId="0" xfId="0" applyNumberFormat="1" applyFont="1"/>
    <xf numFmtId="4" fontId="27" fillId="0" borderId="11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 wrapText="1"/>
    </xf>
    <xf numFmtId="0" fontId="11" fillId="0" borderId="7" xfId="0" applyFont="1" applyBorder="1"/>
    <xf numFmtId="0" fontId="12" fillId="0" borderId="6" xfId="0" applyFont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/>
    <xf numFmtId="0" fontId="12" fillId="0" borderId="6" xfId="0" applyFont="1" applyBorder="1" applyAlignment="1">
      <alignment horizontal="left" wrapText="1"/>
    </xf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G8" sqref="G8"/>
    </sheetView>
  </sheetViews>
  <sheetFormatPr defaultColWidth="15.140625" defaultRowHeight="15" customHeight="1" x14ac:dyDescent="0.2"/>
  <cols>
    <col min="1" max="1" width="13.42578125" style="78" customWidth="1"/>
    <col min="2" max="2" width="32" style="78" customWidth="1"/>
    <col min="3" max="3" width="1.42578125" style="78" hidden="1" customWidth="1"/>
    <col min="4" max="4" width="17" style="78" hidden="1" customWidth="1"/>
    <col min="5" max="5" width="0.42578125" style="78" hidden="1" customWidth="1"/>
    <col min="6" max="6" width="14.42578125" style="78" customWidth="1"/>
    <col min="7" max="7" width="15" style="78" customWidth="1"/>
    <col min="8" max="8" width="10" style="78" customWidth="1"/>
    <col min="9" max="16384" width="15.140625" style="78"/>
  </cols>
  <sheetData>
    <row r="1" spans="1:8" ht="21" customHeight="1" x14ac:dyDescent="0.2">
      <c r="A1" s="76"/>
      <c r="B1" s="76"/>
      <c r="C1" s="77"/>
      <c r="D1" s="77"/>
      <c r="E1" s="77"/>
      <c r="F1" s="77"/>
      <c r="G1" s="77"/>
      <c r="H1" s="77"/>
    </row>
    <row r="2" spans="1:8" ht="12.75" x14ac:dyDescent="0.2">
      <c r="A2" s="77"/>
      <c r="B2" s="77"/>
      <c r="C2" s="77"/>
      <c r="D2" s="77"/>
      <c r="E2" s="77"/>
      <c r="F2" s="77"/>
      <c r="G2" s="77"/>
      <c r="H2" s="77"/>
    </row>
    <row r="3" spans="1:8" ht="33.75" customHeight="1" x14ac:dyDescent="0.2">
      <c r="A3" s="79"/>
      <c r="B3" s="80"/>
      <c r="C3" s="80"/>
      <c r="D3" s="81"/>
      <c r="E3" s="82"/>
      <c r="F3" s="75" t="s">
        <v>99</v>
      </c>
      <c r="G3" s="75" t="s">
        <v>100</v>
      </c>
      <c r="H3" s="75" t="s">
        <v>2</v>
      </c>
    </row>
    <row r="4" spans="1:8" ht="24.75" customHeight="1" x14ac:dyDescent="0.2">
      <c r="A4" s="106" t="s">
        <v>3</v>
      </c>
      <c r="B4" s="107"/>
      <c r="C4" s="107"/>
      <c r="D4" s="107"/>
      <c r="E4" s="107"/>
      <c r="F4" s="83">
        <f>F5+F6+F13</f>
        <v>1719475.44</v>
      </c>
      <c r="G4" s="83">
        <f>G5+G6</f>
        <v>1545663.05</v>
      </c>
      <c r="H4" s="83">
        <f>SUM(G4*100/F4)</f>
        <v>89.891545644874114</v>
      </c>
    </row>
    <row r="5" spans="1:8" ht="24.75" customHeight="1" x14ac:dyDescent="0.2">
      <c r="A5" s="111" t="s">
        <v>4</v>
      </c>
      <c r="B5" s="107"/>
      <c r="C5" s="107"/>
      <c r="D5" s="107"/>
      <c r="E5" s="107"/>
      <c r="F5" s="84">
        <v>1710003</v>
      </c>
      <c r="G5" s="104">
        <v>1545663.05</v>
      </c>
      <c r="H5" s="84">
        <f>SUM(G5*100/F5)</f>
        <v>90.389493468724908</v>
      </c>
    </row>
    <row r="6" spans="1:8" ht="24.75" customHeight="1" x14ac:dyDescent="0.2">
      <c r="A6" s="108" t="s">
        <v>5</v>
      </c>
      <c r="B6" s="107"/>
      <c r="C6" s="107"/>
      <c r="D6" s="107"/>
      <c r="E6" s="107"/>
      <c r="F6" s="84">
        <v>0</v>
      </c>
      <c r="G6" s="84">
        <v>0</v>
      </c>
      <c r="H6" s="84">
        <v>0</v>
      </c>
    </row>
    <row r="7" spans="1:8" ht="24.75" customHeight="1" x14ac:dyDescent="0.2">
      <c r="A7" s="85" t="s">
        <v>6</v>
      </c>
      <c r="B7" s="86"/>
      <c r="C7" s="86"/>
      <c r="D7" s="86"/>
      <c r="E7" s="86"/>
      <c r="F7" s="83">
        <f>F8+F9</f>
        <v>1719475.44</v>
      </c>
      <c r="G7" s="83">
        <f>G8</f>
        <v>1542134.26</v>
      </c>
      <c r="H7" s="105">
        <f>SUM(G7*100/F7)</f>
        <v>89.686320846781044</v>
      </c>
    </row>
    <row r="8" spans="1:8" ht="24.75" customHeight="1" x14ac:dyDescent="0.2">
      <c r="A8" s="111" t="s">
        <v>7</v>
      </c>
      <c r="B8" s="107"/>
      <c r="C8" s="107"/>
      <c r="D8" s="107"/>
      <c r="E8" s="107"/>
      <c r="F8" s="87">
        <v>1719475.44</v>
      </c>
      <c r="G8" s="87">
        <v>1542134.26</v>
      </c>
      <c r="H8" s="84">
        <f>SUM(G8*100/F8)</f>
        <v>89.686320846781044</v>
      </c>
    </row>
    <row r="9" spans="1:8" ht="24.75" customHeight="1" x14ac:dyDescent="0.2">
      <c r="A9" s="108" t="s">
        <v>8</v>
      </c>
      <c r="B9" s="107"/>
      <c r="C9" s="107"/>
      <c r="D9" s="107"/>
      <c r="E9" s="107"/>
      <c r="F9" s="87">
        <v>0</v>
      </c>
      <c r="G9" s="87">
        <v>0</v>
      </c>
      <c r="H9" s="84">
        <v>0</v>
      </c>
    </row>
    <row r="10" spans="1:8" ht="24.75" customHeight="1" x14ac:dyDescent="0.2">
      <c r="A10" s="106" t="s">
        <v>9</v>
      </c>
      <c r="B10" s="107"/>
      <c r="C10" s="107"/>
      <c r="D10" s="107"/>
      <c r="E10" s="107"/>
      <c r="F10" s="83">
        <f>F4-F7</f>
        <v>0</v>
      </c>
      <c r="G10" s="83">
        <f>G4-G7</f>
        <v>3528.7900000000373</v>
      </c>
      <c r="H10" s="84">
        <v>0</v>
      </c>
    </row>
    <row r="11" spans="1:8" ht="18" customHeight="1" x14ac:dyDescent="0.2">
      <c r="A11" s="109"/>
      <c r="B11" s="110"/>
      <c r="C11" s="110"/>
      <c r="D11" s="110"/>
      <c r="E11" s="110"/>
      <c r="F11" s="110"/>
      <c r="G11" s="110"/>
      <c r="H11" s="77"/>
    </row>
    <row r="12" spans="1:8" ht="17.25" customHeight="1" x14ac:dyDescent="0.2">
      <c r="A12" s="79"/>
      <c r="B12" s="80"/>
      <c r="C12" s="80"/>
      <c r="D12" s="81"/>
      <c r="E12" s="82"/>
      <c r="F12" s="88" t="s">
        <v>0</v>
      </c>
      <c r="G12" s="88" t="s">
        <v>1</v>
      </c>
      <c r="H12" s="88" t="s">
        <v>2</v>
      </c>
    </row>
    <row r="13" spans="1:8" ht="25.5" customHeight="1" x14ac:dyDescent="0.2">
      <c r="A13" s="106" t="s">
        <v>10</v>
      </c>
      <c r="B13" s="107"/>
      <c r="C13" s="107"/>
      <c r="D13" s="107"/>
      <c r="E13" s="107"/>
      <c r="F13" s="89">
        <v>9472.44</v>
      </c>
      <c r="G13" s="89">
        <v>9472.44</v>
      </c>
      <c r="H13" s="84">
        <v>0</v>
      </c>
    </row>
    <row r="14" spans="1:8" ht="15.75" customHeight="1" x14ac:dyDescent="0.2">
      <c r="A14" s="90"/>
      <c r="B14" s="91"/>
      <c r="C14" s="91"/>
      <c r="D14" s="91"/>
      <c r="E14" s="92"/>
      <c r="F14" s="93"/>
      <c r="G14" s="93"/>
      <c r="H14" s="94"/>
    </row>
    <row r="15" spans="1:8" ht="18" customHeight="1" x14ac:dyDescent="0.2">
      <c r="A15" s="109"/>
      <c r="B15" s="110"/>
      <c r="C15" s="110"/>
      <c r="D15" s="110"/>
      <c r="E15" s="110"/>
      <c r="F15" s="110"/>
      <c r="G15" s="110"/>
      <c r="H15" s="94"/>
    </row>
    <row r="16" spans="1:8" ht="24" customHeight="1" x14ac:dyDescent="0.2">
      <c r="A16" s="79"/>
      <c r="B16" s="80"/>
      <c r="C16" s="80"/>
      <c r="D16" s="81"/>
      <c r="E16" s="82"/>
      <c r="F16" s="88" t="s">
        <v>0</v>
      </c>
      <c r="G16" s="88" t="s">
        <v>1</v>
      </c>
      <c r="H16" s="88" t="s">
        <v>2</v>
      </c>
    </row>
    <row r="17" spans="1:8" ht="24.75" customHeight="1" x14ac:dyDescent="0.2">
      <c r="A17" s="111" t="s">
        <v>11</v>
      </c>
      <c r="B17" s="107"/>
      <c r="C17" s="107"/>
      <c r="D17" s="107"/>
      <c r="E17" s="107"/>
      <c r="F17" s="95">
        <v>0</v>
      </c>
      <c r="G17" s="84">
        <v>0</v>
      </c>
      <c r="H17" s="84">
        <v>0</v>
      </c>
    </row>
    <row r="18" spans="1:8" ht="35.25" customHeight="1" x14ac:dyDescent="0.2">
      <c r="A18" s="111" t="s">
        <v>12</v>
      </c>
      <c r="B18" s="107"/>
      <c r="C18" s="107"/>
      <c r="D18" s="107"/>
      <c r="E18" s="107"/>
      <c r="F18" s="95">
        <v>0</v>
      </c>
      <c r="G18" s="84">
        <v>0</v>
      </c>
      <c r="H18" s="84">
        <v>0</v>
      </c>
    </row>
    <row r="19" spans="1:8" ht="24.75" customHeight="1" x14ac:dyDescent="0.2">
      <c r="A19" s="106" t="s">
        <v>13</v>
      </c>
      <c r="B19" s="107"/>
      <c r="C19" s="107"/>
      <c r="D19" s="107"/>
      <c r="E19" s="107"/>
      <c r="F19" s="96">
        <v>0</v>
      </c>
      <c r="G19" s="84">
        <v>0</v>
      </c>
      <c r="H19" s="84">
        <v>0</v>
      </c>
    </row>
    <row r="20" spans="1:8" ht="15.75" customHeight="1" x14ac:dyDescent="0.2">
      <c r="A20" s="82"/>
      <c r="B20" s="97"/>
      <c r="C20" s="98"/>
      <c r="D20" s="99"/>
      <c r="E20" s="97"/>
      <c r="F20" s="100"/>
      <c r="G20" s="92"/>
      <c r="H20" s="77"/>
    </row>
    <row r="21" spans="1:8" ht="30" customHeight="1" x14ac:dyDescent="0.2">
      <c r="A21" s="106" t="s">
        <v>14</v>
      </c>
      <c r="B21" s="107"/>
      <c r="C21" s="107"/>
      <c r="D21" s="107"/>
      <c r="E21" s="107"/>
      <c r="F21" s="101"/>
      <c r="G21" s="101">
        <v>13001.23</v>
      </c>
      <c r="H21" s="101">
        <v>0</v>
      </c>
    </row>
  </sheetData>
  <mergeCells count="13">
    <mergeCell ref="A10:E10"/>
    <mergeCell ref="A11:G11"/>
    <mergeCell ref="A18:E18"/>
    <mergeCell ref="A4:E4"/>
    <mergeCell ref="A6:E6"/>
    <mergeCell ref="A21:E21"/>
    <mergeCell ref="A19:E19"/>
    <mergeCell ref="A13:E13"/>
    <mergeCell ref="A15:G15"/>
    <mergeCell ref="A17:E17"/>
    <mergeCell ref="A5:E5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18" workbookViewId="0">
      <selection activeCell="G27" sqref="G27"/>
    </sheetView>
  </sheetViews>
  <sheetFormatPr defaultColWidth="15.140625" defaultRowHeight="15" customHeight="1" x14ac:dyDescent="0.25"/>
  <cols>
    <col min="1" max="1" width="8" customWidth="1"/>
    <col min="2" max="2" width="36.5703125" customWidth="1"/>
    <col min="3" max="3" width="13.7109375" customWidth="1"/>
    <col min="4" max="4" width="15.5703125" customWidth="1"/>
    <col min="5" max="5" width="13.5703125" style="67" customWidth="1"/>
    <col min="6" max="6" width="10.140625" style="67" customWidth="1"/>
    <col min="7" max="7" width="11.42578125" style="67" customWidth="1"/>
    <col min="8" max="8" width="13" style="67" customWidth="1"/>
    <col min="9" max="9" width="9.140625" style="67" customWidth="1"/>
    <col min="10" max="10" width="7.85546875" customWidth="1"/>
  </cols>
  <sheetData>
    <row r="1" spans="1:10" ht="21" customHeight="1" x14ac:dyDescent="0.25">
      <c r="A1" s="1" t="s">
        <v>92</v>
      </c>
      <c r="B1" s="1"/>
      <c r="C1" s="2"/>
      <c r="D1" s="2"/>
      <c r="E1" s="2"/>
      <c r="F1" s="2"/>
      <c r="G1" s="2"/>
      <c r="H1" s="2"/>
      <c r="I1" s="2"/>
      <c r="J1" s="2"/>
    </row>
    <row r="2" spans="1:10" ht="15.75" customHeight="1" thickBot="1" x14ac:dyDescent="0.3">
      <c r="A2" s="66" t="s">
        <v>102</v>
      </c>
      <c r="B2" s="2"/>
      <c r="C2" s="2"/>
      <c r="D2" s="2"/>
      <c r="E2" s="2"/>
      <c r="F2" s="2"/>
      <c r="G2" s="2"/>
      <c r="H2" s="2"/>
      <c r="I2" s="2"/>
      <c r="J2" s="2"/>
    </row>
    <row r="3" spans="1:10" s="65" customFormat="1" ht="37.5" customHeight="1" x14ac:dyDescent="0.2">
      <c r="A3" s="62" t="s">
        <v>15</v>
      </c>
      <c r="B3" s="63" t="s">
        <v>16</v>
      </c>
      <c r="C3" s="63" t="s">
        <v>99</v>
      </c>
      <c r="D3" s="63" t="s">
        <v>101</v>
      </c>
      <c r="E3" s="63" t="s">
        <v>95</v>
      </c>
      <c r="F3" s="63" t="s">
        <v>96</v>
      </c>
      <c r="G3" s="63" t="s">
        <v>97</v>
      </c>
      <c r="H3" s="63" t="s">
        <v>98</v>
      </c>
      <c r="I3" s="102" t="s">
        <v>104</v>
      </c>
      <c r="J3" s="64" t="s">
        <v>17</v>
      </c>
    </row>
    <row r="4" spans="1:10" ht="15.75" customHeight="1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5</v>
      </c>
      <c r="G4" s="4">
        <v>5</v>
      </c>
      <c r="H4" s="4">
        <v>5</v>
      </c>
      <c r="I4" s="103">
        <v>5</v>
      </c>
      <c r="J4" s="5">
        <v>6</v>
      </c>
    </row>
    <row r="5" spans="1:10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ht="15.75" customHeight="1" x14ac:dyDescent="0.25">
      <c r="A6" s="114" t="s">
        <v>18</v>
      </c>
      <c r="B6" s="113"/>
      <c r="C6" s="8"/>
      <c r="D6" s="8"/>
      <c r="E6" s="8"/>
      <c r="F6" s="8"/>
      <c r="G6" s="8"/>
      <c r="H6" s="8"/>
      <c r="I6" s="8"/>
      <c r="J6" s="9"/>
    </row>
    <row r="7" spans="1:10" x14ac:dyDescent="0.25">
      <c r="A7" s="10" t="s">
        <v>19</v>
      </c>
      <c r="B7" s="11" t="s">
        <v>20</v>
      </c>
      <c r="C7" s="12">
        <f>C29</f>
        <v>1710003</v>
      </c>
      <c r="D7" s="12">
        <f>D29-I27</f>
        <v>1536190.61</v>
      </c>
      <c r="E7" s="12">
        <f>E29</f>
        <v>9550</v>
      </c>
      <c r="F7" s="12">
        <f>F29</f>
        <v>1.08</v>
      </c>
      <c r="G7" s="12">
        <f>G29</f>
        <v>319530</v>
      </c>
      <c r="H7" s="12">
        <f>H29</f>
        <v>1216581.97</v>
      </c>
      <c r="I7" s="12">
        <f>I25</f>
        <v>9472.44</v>
      </c>
      <c r="J7" s="13">
        <f>SUM(D7*100/C7)</f>
        <v>89.835550580905419</v>
      </c>
    </row>
    <row r="8" spans="1:10" ht="15.75" customHeight="1" x14ac:dyDescent="0.25">
      <c r="A8" s="10"/>
      <c r="B8" s="11"/>
      <c r="C8" s="12"/>
      <c r="D8" s="14"/>
      <c r="E8" s="14"/>
      <c r="F8" s="14"/>
      <c r="G8" s="14"/>
      <c r="H8" s="14"/>
      <c r="I8" s="14"/>
      <c r="J8" s="7"/>
    </row>
    <row r="9" spans="1:10" x14ac:dyDescent="0.25">
      <c r="A9" s="10" t="s">
        <v>21</v>
      </c>
      <c r="B9" s="15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3">
        <v>0</v>
      </c>
    </row>
    <row r="10" spans="1:10" ht="15.75" customHeight="1" x14ac:dyDescent="0.25">
      <c r="A10" s="10"/>
      <c r="B10" s="15"/>
      <c r="C10" s="12"/>
      <c r="D10" s="14"/>
      <c r="E10" s="14"/>
      <c r="F10" s="14"/>
      <c r="G10" s="14"/>
      <c r="H10" s="14"/>
      <c r="I10" s="14"/>
      <c r="J10" s="7"/>
    </row>
    <row r="11" spans="1:10" x14ac:dyDescent="0.25">
      <c r="A11" s="10" t="s">
        <v>23</v>
      </c>
      <c r="B11" s="15" t="s">
        <v>24</v>
      </c>
      <c r="C11" s="12">
        <f t="shared" ref="C11:H11" si="0">C49</f>
        <v>1719475.44</v>
      </c>
      <c r="D11" s="12">
        <f>D49-I27</f>
        <v>1532661.82</v>
      </c>
      <c r="E11" s="12">
        <f t="shared" si="0"/>
        <v>9550</v>
      </c>
      <c r="F11" s="12">
        <f t="shared" si="0"/>
        <v>1.08</v>
      </c>
      <c r="G11" s="12">
        <f t="shared" si="0"/>
        <v>306528.77</v>
      </c>
      <c r="H11" s="12">
        <f t="shared" si="0"/>
        <v>1216581.97</v>
      </c>
      <c r="I11" s="12">
        <f>I25</f>
        <v>9472.44</v>
      </c>
      <c r="J11" s="13">
        <f>SUM(D11*100/C11)</f>
        <v>89.135429581942731</v>
      </c>
    </row>
    <row r="12" spans="1:10" ht="15.75" customHeight="1" x14ac:dyDescent="0.25">
      <c r="A12" s="10"/>
      <c r="B12" s="15"/>
      <c r="C12" s="12"/>
      <c r="D12" s="14"/>
      <c r="E12" s="14"/>
      <c r="F12" s="14"/>
      <c r="G12" s="14"/>
      <c r="H12" s="14"/>
      <c r="I12" s="14"/>
      <c r="J12" s="7"/>
    </row>
    <row r="13" spans="1:10" x14ac:dyDescent="0.25">
      <c r="A13" s="10" t="s">
        <v>25</v>
      </c>
      <c r="B13" s="15" t="s">
        <v>26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3">
        <v>0</v>
      </c>
    </row>
    <row r="14" spans="1:10" ht="9.75" customHeight="1" x14ac:dyDescent="0.25">
      <c r="A14" s="10"/>
      <c r="B14" s="15"/>
      <c r="C14" s="12"/>
      <c r="D14" s="14"/>
      <c r="E14" s="14"/>
      <c r="F14" s="14"/>
      <c r="G14" s="14"/>
      <c r="H14" s="14"/>
      <c r="I14" s="14"/>
      <c r="J14" s="7"/>
    </row>
    <row r="15" spans="1:10" x14ac:dyDescent="0.25">
      <c r="A15" s="10"/>
      <c r="B15" s="72" t="s">
        <v>87</v>
      </c>
      <c r="C15" s="12">
        <f t="shared" ref="C15:I15" si="1">SUM(C7+C9-C11-C13)</f>
        <v>-9472.4399999999441</v>
      </c>
      <c r="D15" s="12">
        <f t="shared" si="1"/>
        <v>3528.7900000000373</v>
      </c>
      <c r="E15" s="12">
        <f t="shared" si="1"/>
        <v>0</v>
      </c>
      <c r="F15" s="12">
        <f t="shared" si="1"/>
        <v>0</v>
      </c>
      <c r="G15" s="12">
        <f t="shared" si="1"/>
        <v>13001.229999999981</v>
      </c>
      <c r="H15" s="12">
        <f t="shared" si="1"/>
        <v>0</v>
      </c>
      <c r="I15" s="12">
        <f t="shared" si="1"/>
        <v>0</v>
      </c>
      <c r="J15" s="13">
        <v>0</v>
      </c>
    </row>
    <row r="16" spans="1:10" ht="2.25" customHeight="1" x14ac:dyDescent="0.25">
      <c r="A16" s="10"/>
      <c r="B16" s="15"/>
      <c r="C16" s="12"/>
      <c r="D16" s="14"/>
      <c r="E16" s="14"/>
      <c r="F16" s="14"/>
      <c r="G16" s="14"/>
      <c r="H16" s="14"/>
      <c r="I16" s="14"/>
      <c r="J16" s="7"/>
    </row>
    <row r="17" spans="1:10" ht="15.75" customHeight="1" x14ac:dyDescent="0.25">
      <c r="A17" s="115" t="s">
        <v>27</v>
      </c>
      <c r="B17" s="113"/>
      <c r="C17" s="16"/>
      <c r="D17" s="17"/>
      <c r="E17" s="17"/>
      <c r="F17" s="17"/>
      <c r="G17" s="17"/>
      <c r="H17" s="17"/>
      <c r="I17" s="17"/>
      <c r="J17" s="9"/>
    </row>
    <row r="18" spans="1:10" x14ac:dyDescent="0.25">
      <c r="A18" s="10" t="s">
        <v>28</v>
      </c>
      <c r="B18" s="18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3">
        <v>0</v>
      </c>
    </row>
    <row r="19" spans="1:10" ht="15.75" customHeight="1" x14ac:dyDescent="0.25">
      <c r="A19" s="10"/>
      <c r="B19" s="18"/>
      <c r="C19" s="12"/>
      <c r="D19" s="12"/>
      <c r="E19" s="12"/>
      <c r="F19" s="12"/>
      <c r="G19" s="12"/>
      <c r="H19" s="12"/>
      <c r="I19" s="12"/>
      <c r="J19" s="7"/>
    </row>
    <row r="20" spans="1:10" x14ac:dyDescent="0.25">
      <c r="A20" s="10" t="s">
        <v>30</v>
      </c>
      <c r="B20" s="18" t="s">
        <v>31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3">
        <v>0</v>
      </c>
    </row>
    <row r="21" spans="1:10" x14ac:dyDescent="0.25">
      <c r="A21" s="10"/>
      <c r="B21" s="18"/>
      <c r="C21" s="12"/>
      <c r="D21" s="12"/>
      <c r="E21" s="12"/>
      <c r="F21" s="12"/>
      <c r="G21" s="12"/>
      <c r="H21" s="12"/>
      <c r="I21" s="12"/>
      <c r="J21" s="7"/>
    </row>
    <row r="22" spans="1:10" x14ac:dyDescent="0.25">
      <c r="A22" s="10"/>
      <c r="B22" s="15" t="s">
        <v>32</v>
      </c>
      <c r="C22" s="12">
        <f t="shared" ref="C22:H22" si="2">SUM(C18-C20)</f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/>
      <c r="J22" s="13">
        <v>0</v>
      </c>
    </row>
    <row r="23" spans="1:10" ht="9" customHeight="1" x14ac:dyDescent="0.25">
      <c r="A23" s="10"/>
      <c r="B23" s="15"/>
      <c r="C23" s="12"/>
      <c r="D23" s="14"/>
      <c r="E23" s="14"/>
      <c r="F23" s="14"/>
      <c r="G23" s="14"/>
      <c r="H23" s="14"/>
      <c r="I23" s="14"/>
      <c r="J23" s="7"/>
    </row>
    <row r="24" spans="1:10" ht="29.25" customHeight="1" x14ac:dyDescent="0.25">
      <c r="A24" s="116" t="s">
        <v>33</v>
      </c>
      <c r="B24" s="113"/>
      <c r="C24" s="16"/>
      <c r="D24" s="17"/>
      <c r="E24" s="17"/>
      <c r="F24" s="17"/>
      <c r="G24" s="17"/>
      <c r="H24" s="17"/>
      <c r="I24" s="17"/>
      <c r="J24" s="9"/>
    </row>
    <row r="25" spans="1:10" x14ac:dyDescent="0.25">
      <c r="A25" s="10" t="s">
        <v>34</v>
      </c>
      <c r="B25" s="15" t="s">
        <v>35</v>
      </c>
      <c r="C25" s="12">
        <v>9472.44</v>
      </c>
      <c r="D25" s="12"/>
      <c r="E25" s="12">
        <v>0</v>
      </c>
      <c r="F25" s="12">
        <v>0</v>
      </c>
      <c r="G25" s="12"/>
      <c r="H25" s="12">
        <v>0</v>
      </c>
      <c r="I25" s="12">
        <v>9472.44</v>
      </c>
      <c r="J25" s="13">
        <v>0</v>
      </c>
    </row>
    <row r="26" spans="1:10" ht="6.75" customHeight="1" x14ac:dyDescent="0.25">
      <c r="A26" s="10"/>
      <c r="B26" s="15"/>
      <c r="C26" s="19"/>
      <c r="D26" s="14"/>
      <c r="E26" s="14"/>
      <c r="F26" s="14"/>
      <c r="G26" s="14"/>
      <c r="H26" s="14"/>
      <c r="I26" s="14"/>
      <c r="J26" s="7"/>
    </row>
    <row r="27" spans="1:10" ht="81.75" customHeight="1" x14ac:dyDescent="0.25">
      <c r="A27" s="116" t="s">
        <v>88</v>
      </c>
      <c r="B27" s="113"/>
      <c r="C27" s="73">
        <f t="shared" ref="C27:I27" si="3">C15+C25</f>
        <v>5.6388671509921551E-11</v>
      </c>
      <c r="D27" s="73">
        <f t="shared" si="3"/>
        <v>3528.7900000000373</v>
      </c>
      <c r="E27" s="73">
        <f t="shared" si="3"/>
        <v>0</v>
      </c>
      <c r="F27" s="73">
        <f t="shared" si="3"/>
        <v>0</v>
      </c>
      <c r="G27" s="73">
        <f t="shared" si="3"/>
        <v>13001.229999999981</v>
      </c>
      <c r="H27" s="73">
        <f t="shared" si="3"/>
        <v>0</v>
      </c>
      <c r="I27" s="73">
        <f t="shared" si="3"/>
        <v>9472.44</v>
      </c>
      <c r="J27" s="20">
        <v>0</v>
      </c>
    </row>
    <row r="28" spans="1:10" ht="1.5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</row>
    <row r="29" spans="1:10" ht="24" customHeight="1" x14ac:dyDescent="0.25">
      <c r="A29" s="112" t="s">
        <v>36</v>
      </c>
      <c r="B29" s="113"/>
      <c r="C29" s="21">
        <f t="shared" ref="C29:H29" si="4">SUM(C30)</f>
        <v>1710003</v>
      </c>
      <c r="D29" s="21">
        <f t="shared" si="4"/>
        <v>1545663.05</v>
      </c>
      <c r="E29" s="21">
        <f t="shared" si="4"/>
        <v>9550</v>
      </c>
      <c r="F29" s="21">
        <f t="shared" si="4"/>
        <v>1.08</v>
      </c>
      <c r="G29" s="21">
        <f t="shared" si="4"/>
        <v>319530</v>
      </c>
      <c r="H29" s="21">
        <f t="shared" si="4"/>
        <v>1216581.97</v>
      </c>
      <c r="I29" s="21">
        <v>9472.44</v>
      </c>
      <c r="J29" s="21">
        <f>SUM(D29*100/C29)</f>
        <v>90.389493468724908</v>
      </c>
    </row>
    <row r="30" spans="1:10" ht="24.75" customHeight="1" x14ac:dyDescent="0.25">
      <c r="A30" s="22">
        <v>6</v>
      </c>
      <c r="B30" s="23" t="s">
        <v>4</v>
      </c>
      <c r="C30" s="24">
        <f t="shared" ref="C30:H30" si="5">SUM(C31+C34+C39+C42+C45)</f>
        <v>1710003</v>
      </c>
      <c r="D30" s="24">
        <f>E30+F30+G30+H30</f>
        <v>1545663.05</v>
      </c>
      <c r="E30" s="24">
        <f t="shared" si="5"/>
        <v>9550</v>
      </c>
      <c r="F30" s="24">
        <f t="shared" si="5"/>
        <v>1.08</v>
      </c>
      <c r="G30" s="24">
        <f t="shared" si="5"/>
        <v>319530</v>
      </c>
      <c r="H30" s="24">
        <f t="shared" si="5"/>
        <v>1216581.97</v>
      </c>
      <c r="I30" s="24">
        <v>9472.44</v>
      </c>
      <c r="J30" s="21">
        <f>SUM(D30*100/C30)</f>
        <v>90.389493468724908</v>
      </c>
    </row>
    <row r="31" spans="1:10" ht="25.5" customHeight="1" x14ac:dyDescent="0.25">
      <c r="A31" s="25">
        <v>63</v>
      </c>
      <c r="B31" s="26" t="s">
        <v>37</v>
      </c>
      <c r="C31" s="13">
        <f t="shared" ref="C31:H31" si="6">C33</f>
        <v>10000</v>
      </c>
      <c r="D31" s="13">
        <f t="shared" si="6"/>
        <v>0</v>
      </c>
      <c r="E31" s="13">
        <f t="shared" si="6"/>
        <v>9550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v>0</v>
      </c>
      <c r="J31" s="21">
        <f t="shared" ref="J31:J68" si="7">SUM(D31*100/C31)</f>
        <v>0</v>
      </c>
    </row>
    <row r="32" spans="1:10" ht="25.5" customHeight="1" x14ac:dyDescent="0.25">
      <c r="A32" s="25">
        <v>636</v>
      </c>
      <c r="B32" s="68" t="s">
        <v>74</v>
      </c>
      <c r="C32" s="13">
        <f t="shared" ref="C32:H32" si="8">C33</f>
        <v>10000</v>
      </c>
      <c r="D32" s="13">
        <f t="shared" si="8"/>
        <v>0</v>
      </c>
      <c r="E32" s="13">
        <f t="shared" si="8"/>
        <v>9550</v>
      </c>
      <c r="F32" s="13">
        <f t="shared" si="8"/>
        <v>0</v>
      </c>
      <c r="G32" s="13">
        <f t="shared" si="8"/>
        <v>0</v>
      </c>
      <c r="H32" s="13">
        <f t="shared" si="8"/>
        <v>0</v>
      </c>
      <c r="I32" s="13">
        <v>0</v>
      </c>
      <c r="J32" s="21">
        <f t="shared" si="7"/>
        <v>0</v>
      </c>
    </row>
    <row r="33" spans="1:10" ht="24.75" customHeight="1" x14ac:dyDescent="0.25">
      <c r="A33" s="27">
        <v>6361</v>
      </c>
      <c r="B33" s="69" t="s">
        <v>75</v>
      </c>
      <c r="C33" s="29">
        <v>10000</v>
      </c>
      <c r="D33" s="29">
        <v>0</v>
      </c>
      <c r="E33" s="29">
        <v>9550</v>
      </c>
      <c r="F33" s="29">
        <v>0</v>
      </c>
      <c r="G33" s="29">
        <v>0</v>
      </c>
      <c r="H33" s="29">
        <v>0</v>
      </c>
      <c r="I33" s="29">
        <v>0</v>
      </c>
      <c r="J33" s="21">
        <f t="shared" si="7"/>
        <v>0</v>
      </c>
    </row>
    <row r="34" spans="1:10" ht="19.5" customHeight="1" x14ac:dyDescent="0.25">
      <c r="A34" s="25">
        <v>64</v>
      </c>
      <c r="B34" s="26" t="s">
        <v>38</v>
      </c>
      <c r="C34" s="13">
        <f t="shared" ref="C34:H34" si="9">C35+C38</f>
        <v>3</v>
      </c>
      <c r="D34" s="13">
        <f t="shared" si="9"/>
        <v>0</v>
      </c>
      <c r="E34" s="13">
        <f t="shared" si="9"/>
        <v>0</v>
      </c>
      <c r="F34" s="13">
        <f t="shared" si="9"/>
        <v>1.08</v>
      </c>
      <c r="G34" s="13">
        <f t="shared" si="9"/>
        <v>0</v>
      </c>
      <c r="H34" s="13">
        <f t="shared" si="9"/>
        <v>0</v>
      </c>
      <c r="I34" s="13">
        <v>0</v>
      </c>
      <c r="J34" s="21">
        <f t="shared" si="7"/>
        <v>0</v>
      </c>
    </row>
    <row r="35" spans="1:10" ht="19.5" customHeight="1" x14ac:dyDescent="0.25">
      <c r="A35" s="25">
        <v>641</v>
      </c>
      <c r="B35" s="26" t="s">
        <v>39</v>
      </c>
      <c r="C35" s="13">
        <f t="shared" ref="C35:H35" si="10">SUM(C36)</f>
        <v>3</v>
      </c>
      <c r="D35" s="13">
        <f t="shared" si="10"/>
        <v>0</v>
      </c>
      <c r="E35" s="13">
        <f t="shared" si="10"/>
        <v>0</v>
      </c>
      <c r="F35" s="13">
        <f t="shared" si="10"/>
        <v>1.08</v>
      </c>
      <c r="G35" s="13">
        <f t="shared" si="10"/>
        <v>0</v>
      </c>
      <c r="H35" s="13">
        <f t="shared" si="10"/>
        <v>0</v>
      </c>
      <c r="I35" s="13">
        <v>0</v>
      </c>
      <c r="J35" s="21">
        <f t="shared" si="7"/>
        <v>0</v>
      </c>
    </row>
    <row r="36" spans="1:10" ht="19.5" customHeight="1" x14ac:dyDescent="0.25">
      <c r="A36" s="27">
        <v>6413</v>
      </c>
      <c r="B36" s="52" t="s">
        <v>103</v>
      </c>
      <c r="C36" s="29">
        <v>3</v>
      </c>
      <c r="D36" s="29">
        <v>0</v>
      </c>
      <c r="E36" s="29">
        <v>0</v>
      </c>
      <c r="F36" s="29">
        <v>1.08</v>
      </c>
      <c r="G36" s="29">
        <v>0</v>
      </c>
      <c r="H36" s="29">
        <v>0</v>
      </c>
      <c r="I36" s="29">
        <v>0</v>
      </c>
      <c r="J36" s="21">
        <f t="shared" si="7"/>
        <v>0</v>
      </c>
    </row>
    <row r="37" spans="1:10" s="67" customFormat="1" ht="19.5" customHeight="1" x14ac:dyDescent="0.25">
      <c r="A37" s="25">
        <v>642</v>
      </c>
      <c r="B37" s="26" t="s">
        <v>39</v>
      </c>
      <c r="C37" s="13">
        <f t="shared" ref="C37:H37" si="11">SUM(C38)</f>
        <v>0</v>
      </c>
      <c r="D37" s="13">
        <f t="shared" si="11"/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v>0</v>
      </c>
      <c r="J37" s="21"/>
    </row>
    <row r="38" spans="1:10" s="67" customFormat="1" ht="19.5" customHeight="1" x14ac:dyDescent="0.25">
      <c r="A38" s="27">
        <v>6422</v>
      </c>
      <c r="B38" s="52" t="s">
        <v>84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1"/>
    </row>
    <row r="39" spans="1:10" ht="25.5" customHeight="1" x14ac:dyDescent="0.25">
      <c r="A39" s="25">
        <v>65</v>
      </c>
      <c r="B39" s="26" t="s">
        <v>40</v>
      </c>
      <c r="C39" s="13">
        <f t="shared" ref="C39:H39" si="12">C41</f>
        <v>350000</v>
      </c>
      <c r="D39" s="13">
        <f t="shared" si="12"/>
        <v>0</v>
      </c>
      <c r="E39" s="13">
        <f t="shared" si="12"/>
        <v>0</v>
      </c>
      <c r="F39" s="13">
        <f t="shared" si="12"/>
        <v>0</v>
      </c>
      <c r="G39" s="13">
        <f t="shared" si="12"/>
        <v>319530</v>
      </c>
      <c r="H39" s="13">
        <f t="shared" si="12"/>
        <v>0</v>
      </c>
      <c r="I39" s="13">
        <v>0</v>
      </c>
      <c r="J39" s="21">
        <f t="shared" si="7"/>
        <v>0</v>
      </c>
    </row>
    <row r="40" spans="1:10" ht="19.5" customHeight="1" x14ac:dyDescent="0.25">
      <c r="A40" s="25">
        <v>652</v>
      </c>
      <c r="B40" s="26" t="s">
        <v>41</v>
      </c>
      <c r="C40" s="13">
        <f t="shared" ref="C40:H40" si="13">SUM(C41)</f>
        <v>350000</v>
      </c>
      <c r="D40" s="13">
        <f t="shared" si="13"/>
        <v>0</v>
      </c>
      <c r="E40" s="13">
        <f t="shared" si="13"/>
        <v>0</v>
      </c>
      <c r="F40" s="13">
        <f t="shared" si="13"/>
        <v>0</v>
      </c>
      <c r="G40" s="13">
        <f t="shared" si="13"/>
        <v>319530</v>
      </c>
      <c r="H40" s="13">
        <f t="shared" si="13"/>
        <v>0</v>
      </c>
      <c r="I40" s="13">
        <v>0</v>
      </c>
      <c r="J40" s="21">
        <f t="shared" si="7"/>
        <v>0</v>
      </c>
    </row>
    <row r="41" spans="1:10" ht="24" customHeight="1" x14ac:dyDescent="0.25">
      <c r="A41" s="27">
        <v>6526</v>
      </c>
      <c r="B41" s="70" t="s">
        <v>83</v>
      </c>
      <c r="C41" s="29">
        <v>350000</v>
      </c>
      <c r="D41" s="29">
        <v>0</v>
      </c>
      <c r="E41" s="29">
        <v>0</v>
      </c>
      <c r="F41" s="29">
        <v>0</v>
      </c>
      <c r="G41" s="29">
        <v>319530</v>
      </c>
      <c r="H41" s="29">
        <v>0</v>
      </c>
      <c r="I41" s="29">
        <v>0</v>
      </c>
      <c r="J41" s="21">
        <f t="shared" si="7"/>
        <v>0</v>
      </c>
    </row>
    <row r="42" spans="1:10" ht="19.5" customHeight="1" x14ac:dyDescent="0.25">
      <c r="A42" s="25">
        <v>67</v>
      </c>
      <c r="B42" s="26" t="s">
        <v>42</v>
      </c>
      <c r="C42" s="13">
        <f t="shared" ref="C42:H43" si="14">SUM(C43)</f>
        <v>1350000</v>
      </c>
      <c r="D42" s="13">
        <f t="shared" si="14"/>
        <v>1216581.97</v>
      </c>
      <c r="E42" s="13">
        <f t="shared" si="14"/>
        <v>0</v>
      </c>
      <c r="F42" s="13">
        <f t="shared" si="14"/>
        <v>0</v>
      </c>
      <c r="G42" s="13">
        <f t="shared" si="14"/>
        <v>0</v>
      </c>
      <c r="H42" s="13">
        <f t="shared" si="14"/>
        <v>1216581.97</v>
      </c>
      <c r="I42" s="13">
        <v>0</v>
      </c>
      <c r="J42" s="21">
        <f t="shared" si="7"/>
        <v>90.117182962962957</v>
      </c>
    </row>
    <row r="43" spans="1:10" ht="25.5" customHeight="1" x14ac:dyDescent="0.25">
      <c r="A43" s="25">
        <v>671</v>
      </c>
      <c r="B43" s="26" t="s">
        <v>43</v>
      </c>
      <c r="C43" s="13">
        <f t="shared" si="14"/>
        <v>1350000</v>
      </c>
      <c r="D43" s="13">
        <f t="shared" si="14"/>
        <v>1216581.97</v>
      </c>
      <c r="E43" s="13">
        <f t="shared" si="14"/>
        <v>0</v>
      </c>
      <c r="F43" s="13">
        <f t="shared" si="14"/>
        <v>0</v>
      </c>
      <c r="G43" s="13">
        <f t="shared" si="14"/>
        <v>0</v>
      </c>
      <c r="H43" s="13">
        <f t="shared" si="14"/>
        <v>1216581.97</v>
      </c>
      <c r="I43" s="13">
        <v>0</v>
      </c>
      <c r="J43" s="21">
        <f t="shared" si="7"/>
        <v>90.117182962962957</v>
      </c>
    </row>
    <row r="44" spans="1:10" ht="19.5" customHeight="1" x14ac:dyDescent="0.25">
      <c r="A44" s="27">
        <v>6711</v>
      </c>
      <c r="B44" s="28" t="s">
        <v>44</v>
      </c>
      <c r="C44" s="29">
        <v>1350000</v>
      </c>
      <c r="D44" s="29">
        <v>1216581.97</v>
      </c>
      <c r="E44" s="29">
        <v>0</v>
      </c>
      <c r="F44" s="29">
        <v>0</v>
      </c>
      <c r="G44" s="29">
        <v>0</v>
      </c>
      <c r="H44" s="29">
        <v>1216581.97</v>
      </c>
      <c r="I44" s="29">
        <v>0</v>
      </c>
      <c r="J44" s="21">
        <f t="shared" si="7"/>
        <v>90.117182962962957</v>
      </c>
    </row>
    <row r="45" spans="1:10" s="67" customFormat="1" ht="19.5" customHeight="1" x14ac:dyDescent="0.25">
      <c r="A45" s="25">
        <v>68</v>
      </c>
      <c r="B45" s="71" t="s">
        <v>85</v>
      </c>
      <c r="C45" s="13">
        <f t="shared" ref="C45:H46" si="15">SUM(C46)</f>
        <v>0</v>
      </c>
      <c r="D45" s="13">
        <f t="shared" si="15"/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v>0</v>
      </c>
      <c r="J45" s="21"/>
    </row>
    <row r="46" spans="1:10" s="67" customFormat="1" ht="19.5" customHeight="1" x14ac:dyDescent="0.25">
      <c r="A46" s="25">
        <v>683</v>
      </c>
      <c r="B46" s="71" t="s">
        <v>85</v>
      </c>
      <c r="C46" s="13">
        <f t="shared" si="15"/>
        <v>0</v>
      </c>
      <c r="D46" s="13">
        <f t="shared" si="15"/>
        <v>0</v>
      </c>
      <c r="E46" s="13">
        <f t="shared" si="15"/>
        <v>0</v>
      </c>
      <c r="F46" s="13">
        <f t="shared" si="15"/>
        <v>0</v>
      </c>
      <c r="G46" s="13">
        <f t="shared" si="15"/>
        <v>0</v>
      </c>
      <c r="H46" s="13">
        <f t="shared" si="15"/>
        <v>0</v>
      </c>
      <c r="I46" s="13">
        <v>0</v>
      </c>
      <c r="J46" s="21"/>
    </row>
    <row r="47" spans="1:10" s="67" customFormat="1" ht="19.5" customHeight="1" x14ac:dyDescent="0.25">
      <c r="A47" s="27">
        <v>6831</v>
      </c>
      <c r="B47" s="52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1"/>
    </row>
    <row r="48" spans="1:10" ht="90.75" customHeight="1" x14ac:dyDescent="0.25">
      <c r="A48" s="7"/>
      <c r="B48" s="30"/>
      <c r="C48" s="31"/>
      <c r="D48" s="31"/>
      <c r="E48" s="31"/>
      <c r="F48" s="31"/>
      <c r="G48" s="31"/>
      <c r="H48" s="31"/>
      <c r="I48" s="31"/>
      <c r="J48" s="21"/>
    </row>
    <row r="49" spans="1:10" ht="19.5" customHeight="1" x14ac:dyDescent="0.25">
      <c r="A49" s="112" t="s">
        <v>45</v>
      </c>
      <c r="B49" s="113"/>
      <c r="C49" s="21">
        <f t="shared" ref="C49:I50" si="16">SUM(C50)</f>
        <v>1719475.44</v>
      </c>
      <c r="D49" s="21">
        <f t="shared" si="16"/>
        <v>1542134.26</v>
      </c>
      <c r="E49" s="21">
        <f t="shared" si="16"/>
        <v>9550</v>
      </c>
      <c r="F49" s="21">
        <f t="shared" si="16"/>
        <v>1.08</v>
      </c>
      <c r="G49" s="21">
        <f t="shared" si="16"/>
        <v>306528.77</v>
      </c>
      <c r="H49" s="21">
        <f t="shared" si="16"/>
        <v>1216581.97</v>
      </c>
      <c r="I49" s="21">
        <v>9472.44</v>
      </c>
      <c r="J49" s="21">
        <f t="shared" si="7"/>
        <v>89.686320846781044</v>
      </c>
    </row>
    <row r="50" spans="1:10" ht="23.25" customHeight="1" x14ac:dyDescent="0.25">
      <c r="A50" s="74" t="s">
        <v>89</v>
      </c>
      <c r="B50" s="33"/>
      <c r="C50" s="34">
        <f t="shared" si="16"/>
        <v>1719475.44</v>
      </c>
      <c r="D50" s="34">
        <f t="shared" si="16"/>
        <v>1542134.26</v>
      </c>
      <c r="E50" s="34">
        <f t="shared" si="16"/>
        <v>9550</v>
      </c>
      <c r="F50" s="34">
        <f t="shared" si="16"/>
        <v>1.08</v>
      </c>
      <c r="G50" s="34">
        <f t="shared" si="16"/>
        <v>306528.77</v>
      </c>
      <c r="H50" s="34">
        <f t="shared" si="16"/>
        <v>1216581.97</v>
      </c>
      <c r="I50" s="34">
        <f t="shared" si="16"/>
        <v>9472.44</v>
      </c>
      <c r="J50" s="21">
        <f t="shared" si="7"/>
        <v>89.686320846781044</v>
      </c>
    </row>
    <row r="51" spans="1:10" ht="21" customHeight="1" x14ac:dyDescent="0.25">
      <c r="A51" s="32" t="s">
        <v>46</v>
      </c>
      <c r="B51" s="35"/>
      <c r="C51" s="34">
        <f t="shared" ref="C51:I51" si="17">SUM(C93)</f>
        <v>1719475.44</v>
      </c>
      <c r="D51" s="34">
        <f t="shared" si="17"/>
        <v>1542134.26</v>
      </c>
      <c r="E51" s="34">
        <f t="shared" si="17"/>
        <v>9550</v>
      </c>
      <c r="F51" s="34">
        <f t="shared" si="17"/>
        <v>1.08</v>
      </c>
      <c r="G51" s="34">
        <f t="shared" si="17"/>
        <v>306528.77</v>
      </c>
      <c r="H51" s="34">
        <f t="shared" si="17"/>
        <v>1216581.97</v>
      </c>
      <c r="I51" s="34">
        <f t="shared" si="17"/>
        <v>9472.44</v>
      </c>
      <c r="J51" s="21">
        <f t="shared" si="7"/>
        <v>89.686320846781044</v>
      </c>
    </row>
    <row r="52" spans="1:10" x14ac:dyDescent="0.25">
      <c r="A52" s="36" t="s">
        <v>23</v>
      </c>
      <c r="B52" s="37" t="s">
        <v>24</v>
      </c>
      <c r="C52" s="38">
        <f t="shared" ref="C52:I52" si="18">SUM(C53+C89+C61)</f>
        <v>1719475.44</v>
      </c>
      <c r="D52" s="38">
        <f t="shared" si="18"/>
        <v>1542134.26</v>
      </c>
      <c r="E52" s="38">
        <f t="shared" si="18"/>
        <v>9550</v>
      </c>
      <c r="F52" s="38">
        <f t="shared" si="18"/>
        <v>1.08</v>
      </c>
      <c r="G52" s="38">
        <f t="shared" si="18"/>
        <v>306528.77</v>
      </c>
      <c r="H52" s="38">
        <f t="shared" si="18"/>
        <v>1216581.97</v>
      </c>
      <c r="I52" s="38">
        <f t="shared" si="18"/>
        <v>9472.44</v>
      </c>
      <c r="J52" s="21">
        <f t="shared" si="7"/>
        <v>89.686320846781044</v>
      </c>
    </row>
    <row r="53" spans="1:10" x14ac:dyDescent="0.25">
      <c r="A53" s="39">
        <v>31</v>
      </c>
      <c r="B53" s="40" t="s">
        <v>47</v>
      </c>
      <c r="C53" s="41">
        <f t="shared" ref="C53:I53" si="19">SUM(C54+C56+C59)</f>
        <v>1293150</v>
      </c>
      <c r="D53" s="41">
        <f t="shared" si="19"/>
        <v>1173858.47</v>
      </c>
      <c r="E53" s="41">
        <f t="shared" si="19"/>
        <v>0</v>
      </c>
      <c r="F53" s="41">
        <f t="shared" si="19"/>
        <v>0</v>
      </c>
      <c r="G53" s="41">
        <f t="shared" si="19"/>
        <v>0</v>
      </c>
      <c r="H53" s="41">
        <f t="shared" si="19"/>
        <v>1173858.47</v>
      </c>
      <c r="I53" s="41">
        <f t="shared" si="19"/>
        <v>0</v>
      </c>
      <c r="J53" s="21">
        <f t="shared" si="7"/>
        <v>90.775120442330746</v>
      </c>
    </row>
    <row r="54" spans="1:10" x14ac:dyDescent="0.25">
      <c r="A54" s="39">
        <v>311</v>
      </c>
      <c r="B54" s="40" t="s">
        <v>48</v>
      </c>
      <c r="C54" s="41">
        <f t="shared" ref="C54:H54" si="20">C55</f>
        <v>1110000</v>
      </c>
      <c r="D54" s="41">
        <f t="shared" si="20"/>
        <v>993655.25</v>
      </c>
      <c r="E54" s="41">
        <f t="shared" si="20"/>
        <v>0</v>
      </c>
      <c r="F54" s="41">
        <f t="shared" si="20"/>
        <v>0</v>
      </c>
      <c r="G54" s="41">
        <f t="shared" si="20"/>
        <v>0</v>
      </c>
      <c r="H54" s="41">
        <f t="shared" si="20"/>
        <v>993655.25</v>
      </c>
      <c r="I54" s="41">
        <v>0</v>
      </c>
      <c r="J54" s="21">
        <f t="shared" si="7"/>
        <v>89.518490990990998</v>
      </c>
    </row>
    <row r="55" spans="1:10" x14ac:dyDescent="0.25">
      <c r="A55" s="42">
        <v>3111</v>
      </c>
      <c r="B55" s="43" t="s">
        <v>49</v>
      </c>
      <c r="C55" s="44">
        <v>1110000</v>
      </c>
      <c r="D55" s="44">
        <v>993655.25</v>
      </c>
      <c r="E55" s="44">
        <v>0</v>
      </c>
      <c r="F55" s="44">
        <v>0</v>
      </c>
      <c r="G55" s="44">
        <v>0</v>
      </c>
      <c r="H55" s="44">
        <v>993655.25</v>
      </c>
      <c r="I55" s="44">
        <v>0</v>
      </c>
      <c r="J55" s="21">
        <f t="shared" si="7"/>
        <v>89.518490990990998</v>
      </c>
    </row>
    <row r="56" spans="1:10" s="57" customFormat="1" x14ac:dyDescent="0.25">
      <c r="A56" s="54">
        <v>312</v>
      </c>
      <c r="B56" s="55" t="s">
        <v>78</v>
      </c>
      <c r="C56" s="56">
        <f t="shared" ref="C56:H56" si="21">C57</f>
        <v>0</v>
      </c>
      <c r="D56" s="56">
        <f t="shared" si="21"/>
        <v>16250</v>
      </c>
      <c r="E56" s="56">
        <f t="shared" si="21"/>
        <v>0</v>
      </c>
      <c r="F56" s="56">
        <f t="shared" si="21"/>
        <v>0</v>
      </c>
      <c r="G56" s="56">
        <f t="shared" si="21"/>
        <v>0</v>
      </c>
      <c r="H56" s="56">
        <f t="shared" si="21"/>
        <v>16250</v>
      </c>
      <c r="I56" s="56">
        <v>0</v>
      </c>
      <c r="J56" s="21"/>
    </row>
    <row r="57" spans="1:10" s="53" customFormat="1" x14ac:dyDescent="0.25">
      <c r="A57" s="42">
        <v>3121</v>
      </c>
      <c r="B57" s="43" t="s">
        <v>79</v>
      </c>
      <c r="C57" s="44">
        <v>0</v>
      </c>
      <c r="D57" s="44">
        <v>16250</v>
      </c>
      <c r="E57" s="44">
        <v>0</v>
      </c>
      <c r="F57" s="44">
        <v>0</v>
      </c>
      <c r="G57" s="44">
        <v>0</v>
      </c>
      <c r="H57" s="44">
        <v>16250</v>
      </c>
      <c r="I57" s="44">
        <v>0</v>
      </c>
      <c r="J57" s="21"/>
    </row>
    <row r="58" spans="1:10" s="53" customFormat="1" x14ac:dyDescent="0.25">
      <c r="A58" s="42"/>
      <c r="B58" s="43"/>
      <c r="C58" s="44"/>
      <c r="D58" s="44"/>
      <c r="E58" s="44"/>
      <c r="F58" s="44"/>
      <c r="G58" s="44"/>
      <c r="H58" s="44"/>
      <c r="I58" s="44"/>
      <c r="J58" s="21"/>
    </row>
    <row r="59" spans="1:10" x14ac:dyDescent="0.25">
      <c r="A59" s="45">
        <v>313</v>
      </c>
      <c r="B59" s="46" t="s">
        <v>50</v>
      </c>
      <c r="C59" s="41">
        <f t="shared" ref="C59:H59" si="22">SUM(C60:C60)</f>
        <v>183150</v>
      </c>
      <c r="D59" s="41">
        <f t="shared" si="22"/>
        <v>163953.22</v>
      </c>
      <c r="E59" s="41">
        <f t="shared" si="22"/>
        <v>0</v>
      </c>
      <c r="F59" s="41">
        <f t="shared" si="22"/>
        <v>0</v>
      </c>
      <c r="G59" s="41">
        <f t="shared" si="22"/>
        <v>0</v>
      </c>
      <c r="H59" s="41">
        <f t="shared" si="22"/>
        <v>163953.22</v>
      </c>
      <c r="I59" s="41">
        <v>0</v>
      </c>
      <c r="J59" s="21">
        <f t="shared" si="7"/>
        <v>89.518547638547645</v>
      </c>
    </row>
    <row r="60" spans="1:10" ht="13.5" customHeight="1" x14ac:dyDescent="0.25">
      <c r="A60" s="42">
        <v>3132</v>
      </c>
      <c r="B60" s="43" t="s">
        <v>51</v>
      </c>
      <c r="C60" s="29">
        <v>183150</v>
      </c>
      <c r="D60" s="29">
        <v>163953.22</v>
      </c>
      <c r="E60" s="29">
        <v>0</v>
      </c>
      <c r="F60" s="29">
        <v>0</v>
      </c>
      <c r="G60" s="29">
        <v>0</v>
      </c>
      <c r="H60" s="29">
        <v>163953.22</v>
      </c>
      <c r="I60" s="29">
        <v>0</v>
      </c>
      <c r="J60" s="21">
        <f t="shared" si="7"/>
        <v>89.518547638547645</v>
      </c>
    </row>
    <row r="61" spans="1:10" x14ac:dyDescent="0.25">
      <c r="A61" s="39">
        <v>32</v>
      </c>
      <c r="B61" s="40" t="s">
        <v>52</v>
      </c>
      <c r="C61" s="41">
        <f>SUM(C62+C66+C73+C84)</f>
        <v>422825.44</v>
      </c>
      <c r="D61" s="41">
        <f t="shared" ref="D61:I61" si="23">SUM(D62+D66+D73+D84+D82)</f>
        <v>365197.57</v>
      </c>
      <c r="E61" s="41">
        <f t="shared" si="23"/>
        <v>9550</v>
      </c>
      <c r="F61" s="41">
        <f t="shared" si="23"/>
        <v>1.08</v>
      </c>
      <c r="G61" s="41">
        <f t="shared" si="23"/>
        <v>303450.55000000005</v>
      </c>
      <c r="H61" s="41">
        <f t="shared" si="23"/>
        <v>42723.5</v>
      </c>
      <c r="I61" s="41">
        <f t="shared" si="23"/>
        <v>9472.44</v>
      </c>
      <c r="J61" s="21">
        <f t="shared" si="7"/>
        <v>86.370765675783375</v>
      </c>
    </row>
    <row r="62" spans="1:10" x14ac:dyDescent="0.25">
      <c r="A62" s="39">
        <v>321</v>
      </c>
      <c r="B62" s="40" t="s">
        <v>53</v>
      </c>
      <c r="C62" s="41">
        <f t="shared" ref="C62:H62" si="24">C63+C64+C65</f>
        <v>63396</v>
      </c>
      <c r="D62" s="41">
        <f t="shared" si="24"/>
        <v>49269.5</v>
      </c>
      <c r="E62" s="41">
        <f t="shared" si="24"/>
        <v>0</v>
      </c>
      <c r="F62" s="41">
        <f t="shared" si="24"/>
        <v>0</v>
      </c>
      <c r="G62" s="41">
        <f t="shared" si="24"/>
        <v>6546</v>
      </c>
      <c r="H62" s="41">
        <f t="shared" si="24"/>
        <v>42723.5</v>
      </c>
      <c r="I62" s="41">
        <v>0</v>
      </c>
      <c r="J62" s="21">
        <f t="shared" si="7"/>
        <v>77.717048394220456</v>
      </c>
    </row>
    <row r="63" spans="1:10" s="61" customFormat="1" x14ac:dyDescent="0.25">
      <c r="A63" s="58">
        <v>3211</v>
      </c>
      <c r="B63" s="59" t="s">
        <v>80</v>
      </c>
      <c r="C63" s="60">
        <v>896</v>
      </c>
      <c r="D63" s="60">
        <v>896</v>
      </c>
      <c r="E63" s="60">
        <v>0</v>
      </c>
      <c r="F63" s="60">
        <v>0</v>
      </c>
      <c r="G63" s="60">
        <v>896</v>
      </c>
      <c r="H63" s="60">
        <v>0</v>
      </c>
      <c r="I63" s="60">
        <v>0</v>
      </c>
      <c r="J63" s="21">
        <f t="shared" si="7"/>
        <v>100</v>
      </c>
    </row>
    <row r="64" spans="1:10" x14ac:dyDescent="0.25">
      <c r="A64" s="42">
        <v>3212</v>
      </c>
      <c r="B64" s="43" t="s">
        <v>54</v>
      </c>
      <c r="C64" s="29">
        <v>56850</v>
      </c>
      <c r="D64" s="29">
        <v>42723.5</v>
      </c>
      <c r="E64" s="29">
        <v>0</v>
      </c>
      <c r="F64" s="29">
        <v>0</v>
      </c>
      <c r="G64" s="29">
        <v>0</v>
      </c>
      <c r="H64" s="29">
        <v>42723.5</v>
      </c>
      <c r="I64" s="29">
        <v>0</v>
      </c>
      <c r="J64" s="21">
        <f t="shared" si="7"/>
        <v>75.15127528583993</v>
      </c>
    </row>
    <row r="65" spans="1:10" x14ac:dyDescent="0.25">
      <c r="A65" s="42">
        <v>3213</v>
      </c>
      <c r="B65" s="43" t="s">
        <v>55</v>
      </c>
      <c r="C65" s="29">
        <v>5650</v>
      </c>
      <c r="D65" s="29">
        <v>5650</v>
      </c>
      <c r="E65" s="29">
        <v>0</v>
      </c>
      <c r="F65" s="29">
        <v>0</v>
      </c>
      <c r="G65" s="29">
        <v>5650</v>
      </c>
      <c r="H65" s="29">
        <v>0</v>
      </c>
      <c r="I65" s="29">
        <v>0</v>
      </c>
      <c r="J65" s="21">
        <f t="shared" si="7"/>
        <v>100</v>
      </c>
    </row>
    <row r="66" spans="1:10" x14ac:dyDescent="0.25">
      <c r="A66" s="45">
        <v>322</v>
      </c>
      <c r="B66" s="46" t="s">
        <v>56</v>
      </c>
      <c r="C66" s="41">
        <f t="shared" ref="C66:I66" si="25">SUM(C67:C72)</f>
        <v>248500</v>
      </c>
      <c r="D66" s="41">
        <f t="shared" si="25"/>
        <v>217553.13000000003</v>
      </c>
      <c r="E66" s="41">
        <f t="shared" si="25"/>
        <v>9550</v>
      </c>
      <c r="F66" s="41">
        <f t="shared" si="25"/>
        <v>1.08</v>
      </c>
      <c r="G66" s="41">
        <f t="shared" si="25"/>
        <v>198529.61000000002</v>
      </c>
      <c r="H66" s="41">
        <f t="shared" si="25"/>
        <v>0</v>
      </c>
      <c r="I66" s="41">
        <f t="shared" si="25"/>
        <v>9472.44</v>
      </c>
      <c r="J66" s="21">
        <f t="shared" si="7"/>
        <v>87.546531187122753</v>
      </c>
    </row>
    <row r="67" spans="1:10" ht="14.25" customHeight="1" x14ac:dyDescent="0.25">
      <c r="A67" s="42">
        <v>3221</v>
      </c>
      <c r="B67" s="47" t="s">
        <v>57</v>
      </c>
      <c r="C67" s="29">
        <v>56000</v>
      </c>
      <c r="D67" s="29">
        <v>54886.94</v>
      </c>
      <c r="E67" s="29">
        <v>9550</v>
      </c>
      <c r="F67" s="29">
        <v>1.08</v>
      </c>
      <c r="G67" s="29">
        <v>35863.42</v>
      </c>
      <c r="H67" s="29">
        <v>0</v>
      </c>
      <c r="I67" s="29">
        <v>9472.44</v>
      </c>
      <c r="J67" s="21">
        <f t="shared" si="7"/>
        <v>98.012392857142856</v>
      </c>
    </row>
    <row r="68" spans="1:10" ht="14.25" customHeight="1" x14ac:dyDescent="0.25">
      <c r="A68" s="42">
        <v>3222</v>
      </c>
      <c r="B68" s="47" t="s">
        <v>58</v>
      </c>
      <c r="C68" s="29">
        <v>80000</v>
      </c>
      <c r="D68" s="29">
        <v>74605.740000000005</v>
      </c>
      <c r="E68" s="29">
        <v>0</v>
      </c>
      <c r="F68" s="29">
        <v>0</v>
      </c>
      <c r="G68" s="29">
        <v>74605.740000000005</v>
      </c>
      <c r="H68" s="29">
        <v>0</v>
      </c>
      <c r="I68" s="29">
        <v>0</v>
      </c>
      <c r="J68" s="21">
        <f t="shared" si="7"/>
        <v>93.257175000000018</v>
      </c>
    </row>
    <row r="69" spans="1:10" s="51" customFormat="1" ht="14.25" customHeight="1" x14ac:dyDescent="0.25">
      <c r="A69" s="42">
        <v>3223</v>
      </c>
      <c r="B69" s="47" t="s">
        <v>76</v>
      </c>
      <c r="C69" s="29">
        <v>85000</v>
      </c>
      <c r="D69" s="29">
        <v>64670.41</v>
      </c>
      <c r="E69" s="29">
        <v>0</v>
      </c>
      <c r="F69" s="29">
        <v>0</v>
      </c>
      <c r="G69" s="29">
        <v>64670.41</v>
      </c>
      <c r="H69" s="29">
        <v>0</v>
      </c>
      <c r="I69" s="29">
        <v>0</v>
      </c>
      <c r="J69" s="21">
        <f t="shared" ref="J69:J91" si="26">SUM(D69*100/C69)</f>
        <v>76.082835294117643</v>
      </c>
    </row>
    <row r="70" spans="1:10" s="67" customFormat="1" ht="14.25" customHeight="1" x14ac:dyDescent="0.25">
      <c r="A70" s="42">
        <v>3224</v>
      </c>
      <c r="B70" s="47" t="s">
        <v>90</v>
      </c>
      <c r="C70" s="29">
        <v>5000</v>
      </c>
      <c r="D70" s="29">
        <v>4136</v>
      </c>
      <c r="E70" s="29">
        <v>0</v>
      </c>
      <c r="F70" s="29">
        <v>0</v>
      </c>
      <c r="G70" s="29">
        <v>4136</v>
      </c>
      <c r="H70" s="29">
        <v>0</v>
      </c>
      <c r="I70" s="29">
        <v>0</v>
      </c>
      <c r="J70" s="21">
        <f t="shared" si="26"/>
        <v>82.72</v>
      </c>
    </row>
    <row r="71" spans="1:10" x14ac:dyDescent="0.25">
      <c r="A71" s="42">
        <v>3225</v>
      </c>
      <c r="B71" s="43" t="s">
        <v>81</v>
      </c>
      <c r="C71" s="29">
        <v>20000</v>
      </c>
      <c r="D71" s="29">
        <v>17500</v>
      </c>
      <c r="E71" s="29">
        <v>0</v>
      </c>
      <c r="F71" s="29">
        <v>0</v>
      </c>
      <c r="G71" s="29">
        <v>17500</v>
      </c>
      <c r="H71" s="29">
        <v>0</v>
      </c>
      <c r="I71" s="29">
        <v>0</v>
      </c>
      <c r="J71" s="21">
        <f t="shared" si="26"/>
        <v>87.5</v>
      </c>
    </row>
    <row r="72" spans="1:10" ht="15.75" customHeight="1" x14ac:dyDescent="0.25">
      <c r="A72" s="42">
        <v>3227</v>
      </c>
      <c r="B72" s="43" t="s">
        <v>59</v>
      </c>
      <c r="C72" s="29">
        <v>2500</v>
      </c>
      <c r="D72" s="29">
        <v>1754.04</v>
      </c>
      <c r="E72" s="29">
        <v>0</v>
      </c>
      <c r="F72" s="29">
        <v>0</v>
      </c>
      <c r="G72" s="29">
        <v>1754.04</v>
      </c>
      <c r="H72" s="29">
        <v>0</v>
      </c>
      <c r="I72" s="29">
        <v>0</v>
      </c>
      <c r="J72" s="21">
        <f t="shared" si="26"/>
        <v>70.161600000000007</v>
      </c>
    </row>
    <row r="73" spans="1:10" ht="34.5" customHeight="1" x14ac:dyDescent="0.25">
      <c r="A73" s="45">
        <v>323</v>
      </c>
      <c r="B73" s="46" t="s">
        <v>60</v>
      </c>
      <c r="C73" s="41">
        <f t="shared" ref="C73:I73" si="27">SUM(C74:C81)</f>
        <v>105600</v>
      </c>
      <c r="D73" s="41">
        <f t="shared" si="27"/>
        <v>98068.94</v>
      </c>
      <c r="E73" s="41">
        <f t="shared" si="27"/>
        <v>0</v>
      </c>
      <c r="F73" s="41">
        <f t="shared" si="27"/>
        <v>0</v>
      </c>
      <c r="G73" s="41">
        <f t="shared" si="27"/>
        <v>98068.94</v>
      </c>
      <c r="H73" s="41">
        <f t="shared" si="27"/>
        <v>0</v>
      </c>
      <c r="I73" s="41">
        <f t="shared" si="27"/>
        <v>0</v>
      </c>
      <c r="J73" s="21">
        <f t="shared" si="26"/>
        <v>92.8683143939394</v>
      </c>
    </row>
    <row r="74" spans="1:10" x14ac:dyDescent="0.25">
      <c r="A74" s="42">
        <v>3231</v>
      </c>
      <c r="B74" s="43" t="s">
        <v>61</v>
      </c>
      <c r="C74" s="29">
        <v>6100</v>
      </c>
      <c r="D74" s="29">
        <v>5457.5</v>
      </c>
      <c r="E74" s="29">
        <v>0</v>
      </c>
      <c r="F74" s="29">
        <v>0</v>
      </c>
      <c r="G74" s="29">
        <v>5457.5</v>
      </c>
      <c r="H74" s="29">
        <v>0</v>
      </c>
      <c r="I74" s="29">
        <v>0</v>
      </c>
      <c r="J74" s="21">
        <f t="shared" si="26"/>
        <v>89.467213114754102</v>
      </c>
    </row>
    <row r="75" spans="1:10" x14ac:dyDescent="0.25">
      <c r="A75" s="42">
        <v>3232</v>
      </c>
      <c r="B75" s="43" t="s">
        <v>62</v>
      </c>
      <c r="C75" s="29">
        <v>18000</v>
      </c>
      <c r="D75" s="29">
        <v>17963.75</v>
      </c>
      <c r="E75" s="29">
        <v>0</v>
      </c>
      <c r="F75" s="29">
        <v>0</v>
      </c>
      <c r="G75" s="29">
        <v>17963.75</v>
      </c>
      <c r="H75" s="29">
        <v>0</v>
      </c>
      <c r="I75" s="29">
        <v>0</v>
      </c>
      <c r="J75" s="21">
        <f t="shared" si="26"/>
        <v>99.798611111111114</v>
      </c>
    </row>
    <row r="76" spans="1:10" s="67" customFormat="1" x14ac:dyDescent="0.25">
      <c r="A76" s="42">
        <v>3233</v>
      </c>
      <c r="B76" s="43" t="s">
        <v>94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1"/>
    </row>
    <row r="77" spans="1:10" x14ac:dyDescent="0.25">
      <c r="A77" s="42">
        <v>3234</v>
      </c>
      <c r="B77" s="43" t="s">
        <v>63</v>
      </c>
      <c r="C77" s="29">
        <v>18000</v>
      </c>
      <c r="D77" s="29">
        <v>14091.94</v>
      </c>
      <c r="E77" s="29">
        <v>0</v>
      </c>
      <c r="F77" s="29">
        <v>0</v>
      </c>
      <c r="G77" s="29">
        <v>14091.94</v>
      </c>
      <c r="H77" s="29">
        <v>0</v>
      </c>
      <c r="I77" s="29">
        <v>0</v>
      </c>
      <c r="J77" s="21">
        <f t="shared" si="26"/>
        <v>78.288555555555561</v>
      </c>
    </row>
    <row r="78" spans="1:10" s="67" customFormat="1" x14ac:dyDescent="0.25">
      <c r="A78" s="42">
        <v>3535</v>
      </c>
      <c r="B78" s="43" t="s">
        <v>93</v>
      </c>
      <c r="C78" s="29">
        <v>5700</v>
      </c>
      <c r="D78" s="29">
        <v>4663.75</v>
      </c>
      <c r="E78" s="29">
        <v>0</v>
      </c>
      <c r="F78" s="29">
        <v>0</v>
      </c>
      <c r="G78" s="29">
        <v>4663.75</v>
      </c>
      <c r="H78" s="29">
        <v>0</v>
      </c>
      <c r="I78" s="29">
        <v>0</v>
      </c>
      <c r="J78" s="21">
        <f t="shared" si="26"/>
        <v>81.820175438596493</v>
      </c>
    </row>
    <row r="79" spans="1:10" x14ac:dyDescent="0.25">
      <c r="A79" s="42">
        <v>3236</v>
      </c>
      <c r="B79" s="43" t="s">
        <v>64</v>
      </c>
      <c r="C79" s="29">
        <v>10500</v>
      </c>
      <c r="D79" s="29">
        <v>10288.25</v>
      </c>
      <c r="E79" s="29">
        <v>0</v>
      </c>
      <c r="F79" s="29">
        <v>0</v>
      </c>
      <c r="G79" s="29">
        <v>10288.25</v>
      </c>
      <c r="H79" s="29">
        <v>0</v>
      </c>
      <c r="I79" s="29">
        <v>0</v>
      </c>
      <c r="J79" s="21">
        <f t="shared" si="26"/>
        <v>97.983333333333334</v>
      </c>
    </row>
    <row r="80" spans="1:10" x14ac:dyDescent="0.25">
      <c r="A80" s="42">
        <v>3237</v>
      </c>
      <c r="B80" s="43" t="s">
        <v>65</v>
      </c>
      <c r="C80" s="29">
        <v>35800</v>
      </c>
      <c r="D80" s="29">
        <v>34750.5</v>
      </c>
      <c r="E80" s="29">
        <v>0</v>
      </c>
      <c r="F80" s="29">
        <v>0</v>
      </c>
      <c r="G80" s="29">
        <v>34750.5</v>
      </c>
      <c r="H80" s="29">
        <v>0</v>
      </c>
      <c r="I80" s="29">
        <v>0</v>
      </c>
      <c r="J80" s="21">
        <f t="shared" si="26"/>
        <v>97.068435754189949</v>
      </c>
    </row>
    <row r="81" spans="1:10" ht="16.5" customHeight="1" x14ac:dyDescent="0.25">
      <c r="A81" s="42">
        <v>3239</v>
      </c>
      <c r="B81" s="43" t="s">
        <v>66</v>
      </c>
      <c r="C81" s="29">
        <v>11500</v>
      </c>
      <c r="D81" s="29">
        <v>10853.25</v>
      </c>
      <c r="E81" s="29">
        <v>0</v>
      </c>
      <c r="F81" s="29">
        <v>0</v>
      </c>
      <c r="G81" s="29">
        <v>10853.25</v>
      </c>
      <c r="H81" s="29">
        <v>0</v>
      </c>
      <c r="I81" s="29">
        <v>0</v>
      </c>
      <c r="J81" s="21">
        <f t="shared" si="26"/>
        <v>94.376086956521746</v>
      </c>
    </row>
    <row r="82" spans="1:10" ht="16.5" customHeight="1" x14ac:dyDescent="0.25">
      <c r="A82" s="45">
        <v>324</v>
      </c>
      <c r="B82" s="46" t="s">
        <v>67</v>
      </c>
      <c r="C82" s="41">
        <f t="shared" ref="C82:I82" si="28">SUM(C83)</f>
        <v>0</v>
      </c>
      <c r="D82" s="41">
        <f t="shared" si="28"/>
        <v>0</v>
      </c>
      <c r="E82" s="41">
        <f t="shared" si="28"/>
        <v>0</v>
      </c>
      <c r="F82" s="41">
        <f t="shared" si="28"/>
        <v>0</v>
      </c>
      <c r="G82" s="41">
        <f t="shared" si="28"/>
        <v>0</v>
      </c>
      <c r="H82" s="41">
        <f t="shared" si="28"/>
        <v>0</v>
      </c>
      <c r="I82" s="41">
        <f t="shared" si="28"/>
        <v>0</v>
      </c>
      <c r="J82" s="21"/>
    </row>
    <row r="83" spans="1:10" ht="16.5" customHeight="1" x14ac:dyDescent="0.25">
      <c r="A83" s="42">
        <v>3241</v>
      </c>
      <c r="B83" s="43" t="s">
        <v>67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1"/>
    </row>
    <row r="84" spans="1:10" ht="16.5" customHeight="1" x14ac:dyDescent="0.25">
      <c r="A84" s="45">
        <v>329</v>
      </c>
      <c r="B84" s="46" t="s">
        <v>68</v>
      </c>
      <c r="C84" s="41">
        <f>SUM(C85:C88)</f>
        <v>5329.44</v>
      </c>
      <c r="D84" s="41">
        <f>SUM(D85:D87)</f>
        <v>306</v>
      </c>
      <c r="E84" s="41">
        <f>SUM(E85:E87)</f>
        <v>0</v>
      </c>
      <c r="F84" s="41">
        <f>SUM(F85:F87)</f>
        <v>0</v>
      </c>
      <c r="G84" s="41">
        <f>SUM(G85:G87)</f>
        <v>306</v>
      </c>
      <c r="H84" s="41">
        <f>SUM(H85:H87)</f>
        <v>0</v>
      </c>
      <c r="I84" s="41">
        <v>0</v>
      </c>
      <c r="J84" s="21">
        <f t="shared" si="26"/>
        <v>5.7416914347473664</v>
      </c>
    </row>
    <row r="85" spans="1:10" ht="18" customHeight="1" x14ac:dyDescent="0.25">
      <c r="A85" s="42">
        <v>3292</v>
      </c>
      <c r="B85" s="43" t="s">
        <v>91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1"/>
    </row>
    <row r="86" spans="1:10" s="53" customFormat="1" ht="18" customHeight="1" x14ac:dyDescent="0.25">
      <c r="A86" s="42">
        <v>3295</v>
      </c>
      <c r="B86" s="43" t="s">
        <v>69</v>
      </c>
      <c r="C86" s="29">
        <v>400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1">
        <f t="shared" si="26"/>
        <v>0</v>
      </c>
    </row>
    <row r="87" spans="1:10" s="53" customFormat="1" ht="18" customHeight="1" x14ac:dyDescent="0.25">
      <c r="A87" s="42">
        <v>3293</v>
      </c>
      <c r="B87" s="43" t="s">
        <v>82</v>
      </c>
      <c r="C87" s="29">
        <v>306</v>
      </c>
      <c r="D87" s="29">
        <v>306</v>
      </c>
      <c r="E87" s="29">
        <v>0</v>
      </c>
      <c r="F87" s="29">
        <v>0</v>
      </c>
      <c r="G87" s="29">
        <v>306</v>
      </c>
      <c r="H87" s="29">
        <v>0</v>
      </c>
      <c r="I87" s="29">
        <v>0</v>
      </c>
      <c r="J87" s="21">
        <f t="shared" si="26"/>
        <v>100</v>
      </c>
    </row>
    <row r="88" spans="1:10" s="53" customFormat="1" ht="18" customHeight="1" x14ac:dyDescent="0.25">
      <c r="A88" s="42">
        <v>3299</v>
      </c>
      <c r="B88" s="43" t="s">
        <v>68</v>
      </c>
      <c r="C88" s="29">
        <v>4623.4399999999996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1">
        <f t="shared" si="26"/>
        <v>0</v>
      </c>
    </row>
    <row r="89" spans="1:10" x14ac:dyDescent="0.25">
      <c r="A89" s="39">
        <v>34</v>
      </c>
      <c r="B89" s="40" t="s">
        <v>70</v>
      </c>
      <c r="C89" s="41">
        <f t="shared" ref="C89:H89" si="29">SUM(C90)</f>
        <v>3500</v>
      </c>
      <c r="D89" s="41">
        <f t="shared" si="29"/>
        <v>3078.22</v>
      </c>
      <c r="E89" s="41">
        <f t="shared" si="29"/>
        <v>0</v>
      </c>
      <c r="F89" s="41">
        <f t="shared" si="29"/>
        <v>0</v>
      </c>
      <c r="G89" s="41">
        <f t="shared" si="29"/>
        <v>3078.22</v>
      </c>
      <c r="H89" s="41">
        <f t="shared" si="29"/>
        <v>0</v>
      </c>
      <c r="I89" s="41"/>
      <c r="J89" s="21">
        <f t="shared" si="26"/>
        <v>87.94914285714286</v>
      </c>
    </row>
    <row r="90" spans="1:10" x14ac:dyDescent="0.25">
      <c r="A90" s="39">
        <v>343</v>
      </c>
      <c r="B90" s="40" t="s">
        <v>71</v>
      </c>
      <c r="C90" s="41">
        <f t="shared" ref="C90:H90" si="30">SUM(C91)+C92</f>
        <v>3500</v>
      </c>
      <c r="D90" s="41">
        <f t="shared" si="30"/>
        <v>3078.22</v>
      </c>
      <c r="E90" s="41">
        <f t="shared" si="30"/>
        <v>0</v>
      </c>
      <c r="F90" s="41">
        <f t="shared" si="30"/>
        <v>0</v>
      </c>
      <c r="G90" s="41">
        <f t="shared" si="30"/>
        <v>3078.22</v>
      </c>
      <c r="H90" s="41">
        <f t="shared" si="30"/>
        <v>0</v>
      </c>
      <c r="I90" s="41"/>
      <c r="J90" s="21">
        <f t="shared" si="26"/>
        <v>87.94914285714286</v>
      </c>
    </row>
    <row r="91" spans="1:10" ht="20.25" customHeight="1" x14ac:dyDescent="0.25">
      <c r="A91" s="42">
        <v>3431</v>
      </c>
      <c r="B91" s="43" t="s">
        <v>72</v>
      </c>
      <c r="C91" s="29">
        <v>3500</v>
      </c>
      <c r="D91" s="29">
        <v>3078.22</v>
      </c>
      <c r="E91" s="29">
        <v>0</v>
      </c>
      <c r="F91" s="29">
        <v>0</v>
      </c>
      <c r="G91" s="29">
        <v>3078.22</v>
      </c>
      <c r="H91" s="29">
        <v>0</v>
      </c>
      <c r="I91" s="29">
        <v>0</v>
      </c>
      <c r="J91" s="21">
        <f t="shared" si="26"/>
        <v>87.94914285714286</v>
      </c>
    </row>
    <row r="92" spans="1:10" s="51" customFormat="1" ht="20.25" customHeight="1" x14ac:dyDescent="0.25">
      <c r="A92" s="42">
        <v>3433</v>
      </c>
      <c r="B92" s="43" t="s">
        <v>77</v>
      </c>
      <c r="C92" s="29"/>
      <c r="D92" s="29"/>
      <c r="E92" s="29"/>
      <c r="F92" s="29"/>
      <c r="G92" s="29"/>
      <c r="H92" s="29"/>
      <c r="I92" s="29"/>
      <c r="J92" s="21"/>
    </row>
    <row r="93" spans="1:10" ht="19.5" customHeight="1" x14ac:dyDescent="0.25">
      <c r="A93" s="48"/>
      <c r="B93" s="49" t="s">
        <v>73</v>
      </c>
      <c r="C93" s="50">
        <f t="shared" ref="C93:I93" si="31">SUM(C52)</f>
        <v>1719475.44</v>
      </c>
      <c r="D93" s="50">
        <f t="shared" si="31"/>
        <v>1542134.26</v>
      </c>
      <c r="E93" s="50">
        <f t="shared" si="31"/>
        <v>9550</v>
      </c>
      <c r="F93" s="50">
        <f t="shared" si="31"/>
        <v>1.08</v>
      </c>
      <c r="G93" s="50">
        <f t="shared" si="31"/>
        <v>306528.77</v>
      </c>
      <c r="H93" s="50">
        <f t="shared" si="31"/>
        <v>1216581.97</v>
      </c>
      <c r="I93" s="50">
        <f t="shared" si="31"/>
        <v>9472.44</v>
      </c>
      <c r="J93" s="21">
        <f>SUM(D93*100/C93)</f>
        <v>89.686320846781044</v>
      </c>
    </row>
  </sheetData>
  <mergeCells count="6">
    <mergeCell ref="A29:B29"/>
    <mergeCell ref="A49:B49"/>
    <mergeCell ref="A6:B6"/>
    <mergeCell ref="A17:B17"/>
    <mergeCell ref="A24:B24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2020</vt:lpstr>
      <vt:lpstr>List1</vt:lpstr>
      <vt:lpstr>'2020'!Print_Titles</vt:lpstr>
      <vt:lpstr>List1!Print_Titles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2021-01-27T08:50:35Z</cp:lastPrinted>
  <dcterms:created xsi:type="dcterms:W3CDTF">2017-03-07T08:48:25Z</dcterms:created>
  <dcterms:modified xsi:type="dcterms:W3CDTF">2021-04-16T08:51:08Z</dcterms:modified>
</cp:coreProperties>
</file>