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DV_Cvrčak\_2020\10\"/>
    </mc:Choice>
  </mc:AlternateContent>
  <bookViews>
    <workbookView xWindow="32760" yWindow="32760" windowWidth="28800" windowHeight="12210" activeTab="1"/>
  </bookViews>
  <sheets>
    <sheet name="2020" sheetId="1" r:id="rId1"/>
    <sheet name="List1" sheetId="2" r:id="rId2"/>
  </sheets>
  <definedNames>
    <definedName name="Print_Titles" localSheetId="0">'2020'!$3:$4</definedName>
    <definedName name="Print_Titles" localSheetId="1">List1!$3:$4</definedName>
  </definedNames>
  <calcPr calcId="181029" fullCalcOnLoad="1"/>
</workbook>
</file>

<file path=xl/calcChain.xml><?xml version="1.0" encoding="utf-8"?>
<calcChain xmlns="http://schemas.openxmlformats.org/spreadsheetml/2006/main">
  <c r="D15" i="2" l="1"/>
  <c r="D30" i="2"/>
  <c r="H30" i="2"/>
  <c r="I79" i="2"/>
  <c r="G10" i="1"/>
  <c r="G7" i="1"/>
  <c r="F7" i="1"/>
  <c r="G4" i="1"/>
  <c r="F4" i="1"/>
  <c r="I88" i="2"/>
  <c r="D32" i="2"/>
  <c r="I32" i="2"/>
  <c r="E32" i="2"/>
  <c r="F32" i="2"/>
  <c r="G32" i="2"/>
  <c r="H32" i="2"/>
  <c r="H91" i="2"/>
  <c r="H90" i="2"/>
  <c r="H85" i="2"/>
  <c r="H83" i="2"/>
  <c r="H74" i="2"/>
  <c r="H67" i="2"/>
  <c r="H63" i="2"/>
  <c r="H62" i="2"/>
  <c r="H59" i="2"/>
  <c r="H53" i="2"/>
  <c r="H56" i="2"/>
  <c r="H54" i="2"/>
  <c r="H46" i="2"/>
  <c r="H45" i="2"/>
  <c r="H43" i="2"/>
  <c r="H42" i="2"/>
  <c r="H40" i="2"/>
  <c r="H39" i="2"/>
  <c r="H37" i="2"/>
  <c r="H35" i="2"/>
  <c r="H34" i="2"/>
  <c r="H31" i="2"/>
  <c r="H22" i="2"/>
  <c r="I41" i="2"/>
  <c r="I44" i="2"/>
  <c r="G91" i="2"/>
  <c r="G90" i="2"/>
  <c r="G85" i="2"/>
  <c r="G83" i="2"/>
  <c r="G74" i="2"/>
  <c r="G67" i="2"/>
  <c r="G63" i="2"/>
  <c r="G59" i="2"/>
  <c r="G56" i="2"/>
  <c r="G53" i="2"/>
  <c r="G54" i="2"/>
  <c r="G46" i="2"/>
  <c r="G45" i="2"/>
  <c r="G43" i="2"/>
  <c r="G42" i="2"/>
  <c r="G40" i="2"/>
  <c r="G39" i="2"/>
  <c r="G30" i="2"/>
  <c r="G29" i="2"/>
  <c r="G37" i="2"/>
  <c r="G35" i="2"/>
  <c r="G34" i="2"/>
  <c r="G31" i="2"/>
  <c r="G22" i="2"/>
  <c r="F91" i="2"/>
  <c r="F90" i="2"/>
  <c r="F52" i="2"/>
  <c r="F94" i="2"/>
  <c r="F51" i="2"/>
  <c r="F50" i="2"/>
  <c r="F49" i="2"/>
  <c r="F15" i="2"/>
  <c r="F27" i="2"/>
  <c r="F85" i="2"/>
  <c r="F83" i="2"/>
  <c r="F74" i="2"/>
  <c r="F67" i="2"/>
  <c r="F63" i="2"/>
  <c r="F59" i="2"/>
  <c r="F53" i="2"/>
  <c r="F56" i="2"/>
  <c r="F54" i="2"/>
  <c r="F46" i="2"/>
  <c r="F45" i="2"/>
  <c r="F43" i="2"/>
  <c r="F42" i="2"/>
  <c r="F40" i="2"/>
  <c r="F39" i="2"/>
  <c r="F37" i="2"/>
  <c r="F35" i="2"/>
  <c r="F34" i="2"/>
  <c r="F30" i="2"/>
  <c r="F29" i="2"/>
  <c r="F31" i="2"/>
  <c r="F22" i="2"/>
  <c r="E91" i="2"/>
  <c r="E90" i="2"/>
  <c r="E85" i="2"/>
  <c r="E83" i="2"/>
  <c r="E74" i="2"/>
  <c r="E67" i="2"/>
  <c r="E62" i="2"/>
  <c r="E52" i="2"/>
  <c r="E94" i="2"/>
  <c r="E51" i="2"/>
  <c r="E50" i="2"/>
  <c r="E49" i="2"/>
  <c r="E11" i="2"/>
  <c r="E15" i="2"/>
  <c r="E27" i="2"/>
  <c r="E63" i="2"/>
  <c r="E59" i="2"/>
  <c r="E56" i="2"/>
  <c r="E54" i="2"/>
  <c r="E46" i="2"/>
  <c r="E45" i="2"/>
  <c r="E43" i="2"/>
  <c r="E42" i="2"/>
  <c r="E30" i="2"/>
  <c r="E29" i="2"/>
  <c r="E40" i="2"/>
  <c r="E39" i="2"/>
  <c r="E37" i="2"/>
  <c r="E35" i="2"/>
  <c r="E34" i="2"/>
  <c r="E31" i="2"/>
  <c r="E22" i="2"/>
  <c r="I78" i="2"/>
  <c r="I64" i="2"/>
  <c r="I65" i="2"/>
  <c r="I66" i="2"/>
  <c r="I68" i="2"/>
  <c r="I69" i="2"/>
  <c r="I70" i="2"/>
  <c r="D35" i="2"/>
  <c r="D34" i="2"/>
  <c r="G21" i="1"/>
  <c r="I89" i="2"/>
  <c r="I86" i="2"/>
  <c r="I82" i="2"/>
  <c r="I92" i="2"/>
  <c r="I60" i="2"/>
  <c r="I33" i="2"/>
  <c r="D56" i="2"/>
  <c r="C56" i="2"/>
  <c r="C59" i="2"/>
  <c r="C53" i="2"/>
  <c r="D54" i="2"/>
  <c r="C54" i="2"/>
  <c r="I54" i="2"/>
  <c r="D46" i="2"/>
  <c r="D45" i="2"/>
  <c r="C46" i="2"/>
  <c r="C45" i="2"/>
  <c r="C43" i="2"/>
  <c r="I43" i="2"/>
  <c r="C42" i="2"/>
  <c r="C40" i="2"/>
  <c r="D39" i="2"/>
  <c r="I39" i="2"/>
  <c r="C39" i="2"/>
  <c r="D31" i="2"/>
  <c r="D37" i="2"/>
  <c r="C37" i="2"/>
  <c r="C32" i="2"/>
  <c r="C31" i="2"/>
  <c r="C30" i="2"/>
  <c r="C91" i="2"/>
  <c r="C90" i="2"/>
  <c r="D91" i="2"/>
  <c r="D90" i="2"/>
  <c r="C85" i="2"/>
  <c r="D85" i="2"/>
  <c r="C83" i="2"/>
  <c r="I75" i="2"/>
  <c r="I76" i="2"/>
  <c r="I80" i="2"/>
  <c r="I81" i="2"/>
  <c r="I73" i="2"/>
  <c r="C74" i="2"/>
  <c r="C67" i="2"/>
  <c r="C63" i="2"/>
  <c r="D63" i="2"/>
  <c r="I63" i="2"/>
  <c r="I55" i="2"/>
  <c r="I57" i="2"/>
  <c r="D40" i="2"/>
  <c r="D83" i="2"/>
  <c r="D74" i="2"/>
  <c r="D67" i="2"/>
  <c r="D59" i="2"/>
  <c r="D53" i="2"/>
  <c r="D43" i="2"/>
  <c r="D42" i="2"/>
  <c r="C35" i="2"/>
  <c r="D22" i="2"/>
  <c r="C22" i="2"/>
  <c r="H5" i="1"/>
  <c r="H4" i="1"/>
  <c r="C34" i="2"/>
  <c r="F62" i="2"/>
  <c r="E53" i="2"/>
  <c r="I56" i="2"/>
  <c r="I31" i="2"/>
  <c r="H8" i="1"/>
  <c r="H7" i="1"/>
  <c r="F10" i="1"/>
  <c r="F21" i="1"/>
  <c r="H29" i="2"/>
  <c r="I42" i="2"/>
  <c r="I40" i="2"/>
  <c r="D29" i="2"/>
  <c r="D7" i="2"/>
  <c r="I90" i="2"/>
  <c r="I91" i="2"/>
  <c r="I85" i="2"/>
  <c r="I74" i="2"/>
  <c r="G62" i="2"/>
  <c r="G52" i="2"/>
  <c r="G94" i="2"/>
  <c r="G51" i="2"/>
  <c r="G50" i="2"/>
  <c r="G49" i="2"/>
  <c r="G11" i="2"/>
  <c r="G15" i="2"/>
  <c r="G27" i="2"/>
  <c r="H52" i="2"/>
  <c r="H94" i="2"/>
  <c r="H51" i="2"/>
  <c r="H50" i="2"/>
  <c r="H49" i="2"/>
  <c r="H11" i="2"/>
  <c r="H15" i="2"/>
  <c r="H27" i="2"/>
  <c r="I67" i="2"/>
  <c r="C62" i="2"/>
  <c r="C52" i="2"/>
  <c r="D62" i="2"/>
  <c r="I53" i="2"/>
  <c r="I59" i="2"/>
  <c r="C29" i="2"/>
  <c r="I30" i="2"/>
  <c r="I62" i="2"/>
  <c r="D52" i="2"/>
  <c r="D94" i="2"/>
  <c r="D51" i="2"/>
  <c r="D50" i="2"/>
  <c r="D49" i="2"/>
  <c r="D11" i="2"/>
  <c r="D27" i="2"/>
  <c r="C94" i="2"/>
  <c r="C51" i="2"/>
  <c r="I29" i="2"/>
  <c r="C7" i="2"/>
  <c r="I52" i="2"/>
  <c r="I94" i="2"/>
  <c r="I51" i="2"/>
  <c r="C50" i="2"/>
  <c r="I7" i="2"/>
  <c r="C49" i="2"/>
  <c r="I50" i="2"/>
  <c r="C11" i="2"/>
  <c r="I49" i="2"/>
  <c r="I11" i="2"/>
  <c r="C15" i="2"/>
  <c r="C27" i="2"/>
</calcChain>
</file>

<file path=xl/sharedStrings.xml><?xml version="1.0" encoding="utf-8"?>
<sst xmlns="http://schemas.openxmlformats.org/spreadsheetml/2006/main" count="117" uniqueCount="105">
  <si>
    <t>PLAN</t>
  </si>
  <si>
    <t>OSTVARENO</t>
  </si>
  <si>
    <t>INDEKS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</si>
  <si>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</si>
  <si>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</si>
  <si>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</si>
  <si>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</si>
  <si>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</si>
  <si>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</si>
  <si>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</si>
  <si>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</si>
  <si>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</si>
  <si>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</si>
  <si>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</si>
  <si>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</si>
  <si>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Račun iz računskog plana</t>
  </si>
  <si>
    <t>OPIS</t>
  </si>
  <si>
    <t>INDEKS            (5/4 X 100)</t>
  </si>
  <si>
    <t>A.  RAČUN PRIHODA I RASHODA</t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</si>
  <si>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</si>
  <si>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</si>
  <si>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</si>
  <si>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</si>
  <si>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</si>
  <si>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</si>
  <si>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</si>
  <si>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</si>
  <si>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 RAČUN ZADUŽIVANJA/FINANCIRANJA</t>
  </si>
  <si>
    <t>8</t>
  </si>
  <si>
    <t>Primici od financijske imovine i zaduživanja</t>
  </si>
  <si>
    <t>5</t>
  </si>
  <si>
    <t>Izdaci za financijsku imovinu i otplate zajmova</t>
  </si>
  <si>
    <t>NETO ZADUŽIVANJE/FINANCIRANJE</t>
  </si>
  <si>
    <t>C. RASPOLOŽIVA  SREDSTVA IZ PRETHODNIH GODINA (VIŠAK PRIHODA)</t>
  </si>
  <si>
    <t>9</t>
  </si>
  <si>
    <t>Vlastiti izvori (višak preneseni)</t>
  </si>
  <si>
    <t>1. UKUPNO PRIHODI I PRIMICI</t>
  </si>
  <si>
    <t>Pomoći iz inozem. i od.subjekata unutar opće države</t>
  </si>
  <si>
    <t>Prihodi od imovine</t>
  </si>
  <si>
    <t>Prihodi od financijske imovine</t>
  </si>
  <si>
    <t>Prihodi od upravnih i admin.pristojbi,prist.po pos.propisima i naknada</t>
  </si>
  <si>
    <t>Prihodi po posebnim propisima</t>
  </si>
  <si>
    <t>Prihodi iz proračuna</t>
  </si>
  <si>
    <t>Prihodi iz proračuna za financiranje redovne djelatnosti proračunskih korisnika</t>
  </si>
  <si>
    <t>Prihodi za financiranje rashoda poslovanja</t>
  </si>
  <si>
    <t>2. UKUPNI RASHODI I IZDACI</t>
  </si>
  <si>
    <t>Aktivnost: Redovna djelatnost</t>
  </si>
  <si>
    <t>Rashodi za zaposlene</t>
  </si>
  <si>
    <t>Plaće (Bruto)</t>
  </si>
  <si>
    <t>Plaće za redovan rad</t>
  </si>
  <si>
    <t>Doprinosi na plaće</t>
  </si>
  <si>
    <t>Doprinosi za obvezno  za zdravstveno osiguranje</t>
  </si>
  <si>
    <t>Doprinos za zapošljavanje</t>
  </si>
  <si>
    <t>Materijalni rashodi</t>
  </si>
  <si>
    <t>Naknade troškova zaposlenima</t>
  </si>
  <si>
    <t>Naknade za prijevoz, rad na terenu i odvojeni</t>
  </si>
  <si>
    <t xml:space="preserve">Seminari, savjetovanja </t>
  </si>
  <si>
    <t>Rashodi za materijal i energiju</t>
  </si>
  <si>
    <t>Uredski materijal i ostali mat.</t>
  </si>
  <si>
    <t>Materijal i sirovine</t>
  </si>
  <si>
    <t>Službena, radna i zaštitna odjeća i obuća</t>
  </si>
  <si>
    <t>Rashodi za usluge</t>
  </si>
  <si>
    <t>Usluge telefona, pošte i prijevoza</t>
  </si>
  <si>
    <t>Usluge tekućeg i investicijskog  održavanja</t>
  </si>
  <si>
    <t>Komunalne usluge</t>
  </si>
  <si>
    <t>Zdravstvene i veterinarske usluge</t>
  </si>
  <si>
    <t>Intelektualne i osobne usluge</t>
  </si>
  <si>
    <t>Ostale usluge</t>
  </si>
  <si>
    <t>Naknade troškova osobama izvan radnog odnosa</t>
  </si>
  <si>
    <t>Ostali nespomenuti rashodi poslovanja</t>
  </si>
  <si>
    <t>Pristojbe i naknade</t>
  </si>
  <si>
    <t>Financijski rashodi</t>
  </si>
  <si>
    <t>Ostali financijski rashodi</t>
  </si>
  <si>
    <t>Bankarske usluge i platni promet</t>
  </si>
  <si>
    <t>UKUPNO AKTIVNOST</t>
  </si>
  <si>
    <t>Pomoći proračunskim korisnicima iz proračuna koji im nije nadležan</t>
  </si>
  <si>
    <t>Tekuće pomoći proračunskim korisnicima iz proračuna koji im nije nadležan</t>
  </si>
  <si>
    <t>Ostali prihodi od financijske imovine</t>
  </si>
  <si>
    <t>Energija</t>
  </si>
  <si>
    <t>Zatezna kamata</t>
  </si>
  <si>
    <t>Ostali rashodi za zaposlene</t>
  </si>
  <si>
    <t>Ostali rashodi za zaposlene (regres, božićnice)</t>
  </si>
  <si>
    <t>Službena putovanja</t>
  </si>
  <si>
    <t>Sitan inventar</t>
  </si>
  <si>
    <t>Reprezentacija</t>
  </si>
  <si>
    <t>Sufinanciranje cijene usluge, participacije i slično</t>
  </si>
  <si>
    <t>Prihodi od zakupa i iznajmljivanja imovine</t>
  </si>
  <si>
    <t>Ostali prihodi</t>
  </si>
  <si>
    <t xml:space="preserve">Ostali prihodi </t>
  </si>
  <si>
    <t>RAZLIKA -VIŠAK/MANJAK</t>
  </si>
  <si>
    <t>VIŠAK/MANJAK PRIHODA RASPOLOŽIV U SLJEDEĆEM RAZDOBLJU</t>
  </si>
  <si>
    <t>Program: PREDŠKOLSKI ODGOJ</t>
  </si>
  <si>
    <t>Ostali mat.i dijelovi za održavanje</t>
  </si>
  <si>
    <t>Premije osiguranja</t>
  </si>
  <si>
    <t>USTANOVA: DJEČJI VRTIĆ CVRČAK POSEDARJE</t>
  </si>
  <si>
    <t>Zakupnine i namnine</t>
  </si>
  <si>
    <t>Uslge promidžbe i informiranja</t>
  </si>
  <si>
    <t>Prihodi iz proračuna koji nije nadležan 63</t>
  </si>
  <si>
    <t>Prihodi od financijske imovine  64</t>
  </si>
  <si>
    <t>Prihodi od sufinanc.cijeneusluga 65</t>
  </si>
  <si>
    <t>Prihodi iz nadležnog proračuna 67</t>
  </si>
  <si>
    <t>Polugodišnje izvršenje financijskog plana za 2020.(30.06.2020.)</t>
  </si>
  <si>
    <t>PLAN 2020.</t>
  </si>
  <si>
    <t>OSTVARENO        30.06.2020.</t>
  </si>
  <si>
    <t>OSTVARENO 30.06.2020.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</si>
</sst>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rgb="FF000000"/>
      <name val="Calibri"/>
    </font>
    <font>
      <sz val="11"/>
      <name val="Calibri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b/>
      <u/>
      <sz val="10"/>
      <name val="Times New Roman"/>
    </font>
    <font>
      <b/>
      <sz val="10"/>
      <name val="Times new roman ce"/>
    </font>
    <font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u/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Times new roman ce"/>
    </font>
    <font>
      <sz val="10"/>
      <color rgb="FF000000"/>
      <name val="Calibri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 ce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Times new roman ce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 applyFont="1" applyAlignment="1"/>
    <xf numFmtId="0" fontId="13" fillId="0" borderId="0" xfId="0" applyFont="1"/>
    <xf numFmtId="0" fontId="0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" fillId="2" borderId="0" xfId="0" applyNumberFormat="1" applyFont="1" applyFill="1" applyBorder="1"/>
    <xf numFmtId="0" fontId="15" fillId="2" borderId="0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3" fillId="2" borderId="0" xfId="0" applyNumberFormat="1" applyFont="1" applyFill="1" applyBorder="1"/>
    <xf numFmtId="0" fontId="14" fillId="0" borderId="0" xfId="0" applyFont="1" applyAlignment="1">
      <alignment horizontal="left"/>
    </xf>
    <xf numFmtId="4" fontId="4" fillId="0" borderId="0" xfId="0" applyNumberFormat="1" applyFont="1"/>
    <xf numFmtId="4" fontId="14" fillId="2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4" fontId="15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4" fontId="18" fillId="5" borderId="0" xfId="0" applyNumberFormat="1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4" fontId="18" fillId="0" borderId="0" xfId="0" applyNumberFormat="1" applyFont="1" applyAlignment="1">
      <alignment horizontal="righ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4" fontId="22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1" fillId="4" borderId="0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4" fontId="18" fillId="6" borderId="7" xfId="0" applyNumberFormat="1" applyFont="1" applyFill="1" applyBorder="1" applyAlignment="1">
      <alignment horizontal="right"/>
    </xf>
    <xf numFmtId="0" fontId="0" fillId="0" borderId="0" xfId="0" applyFont="1" applyAlignment="1"/>
    <xf numFmtId="0" fontId="23" fillId="4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4" fontId="25" fillId="4" borderId="0" xfId="0" applyNumberFormat="1" applyFont="1" applyFill="1" applyBorder="1" applyAlignment="1">
      <alignment horizontal="right"/>
    </xf>
    <xf numFmtId="0" fontId="26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/>
    <xf numFmtId="4" fontId="28" fillId="0" borderId="0" xfId="0" applyNumberFormat="1" applyFont="1" applyAlignment="1">
      <alignment horizontal="right"/>
    </xf>
    <xf numFmtId="0" fontId="29" fillId="0" borderId="0" xfId="0" applyFont="1" applyAlignment="1"/>
    <xf numFmtId="0" fontId="30" fillId="7" borderId="8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29" fillId="0" borderId="0" xfId="0" applyFont="1"/>
    <xf numFmtId="0" fontId="0" fillId="0" borderId="0" xfId="0" applyFont="1" applyAlignment="1"/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49" fontId="32" fillId="0" borderId="0" xfId="0" applyNumberFormat="1" applyFont="1" applyAlignment="1">
      <alignment horizontal="left"/>
    </xf>
    <xf numFmtId="4" fontId="32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left"/>
    </xf>
    <xf numFmtId="0" fontId="33" fillId="0" borderId="11" xfId="0" applyFont="1" applyBorder="1" applyAlignment="1">
      <alignment horizontal="center" vertical="top" wrapText="1"/>
    </xf>
    <xf numFmtId="0" fontId="25" fillId="0" borderId="0" xfId="0" applyFont="1"/>
    <xf numFmtId="0" fontId="28" fillId="0" borderId="0" xfId="0" applyFont="1"/>
    <xf numFmtId="0" fontId="28" fillId="0" borderId="0" xfId="0" applyFont="1" applyAlignment="1"/>
    <xf numFmtId="0" fontId="33" fillId="0" borderId="6" xfId="0" applyFont="1" applyBorder="1" applyAlignment="1">
      <alignment horizontal="left" wrapText="1"/>
    </xf>
    <xf numFmtId="0" fontId="33" fillId="0" borderId="7" xfId="0" applyFont="1" applyBorder="1" applyAlignment="1">
      <alignment horizontal="left" wrapText="1"/>
    </xf>
    <xf numFmtId="0" fontId="33" fillId="0" borderId="7" xfId="0" applyFont="1" applyBorder="1" applyAlignment="1">
      <alignment horizontal="center" wrapText="1"/>
    </xf>
    <xf numFmtId="0" fontId="33" fillId="0" borderId="7" xfId="0" applyFont="1" applyBorder="1" applyAlignment="1">
      <alignment horizontal="left"/>
    </xf>
    <xf numFmtId="4" fontId="33" fillId="0" borderId="11" xfId="0" applyNumberFormat="1" applyFont="1" applyBorder="1" applyAlignment="1">
      <alignment horizontal="right" wrapText="1"/>
    </xf>
    <xf numFmtId="4" fontId="34" fillId="0" borderId="11" xfId="0" applyNumberFormat="1" applyFont="1" applyBorder="1" applyAlignment="1">
      <alignment horizontal="right"/>
    </xf>
    <xf numFmtId="0" fontId="33" fillId="0" borderId="6" xfId="0" applyFont="1" applyBorder="1" applyAlignment="1">
      <alignment horizontal="left"/>
    </xf>
    <xf numFmtId="0" fontId="34" fillId="0" borderId="7" xfId="0" applyFont="1" applyBorder="1"/>
    <xf numFmtId="4" fontId="34" fillId="0" borderId="11" xfId="0" applyNumberFormat="1" applyFont="1" applyBorder="1" applyAlignment="1">
      <alignment horizontal="right" wrapText="1"/>
    </xf>
    <xf numFmtId="0" fontId="33" fillId="0" borderId="11" xfId="0" applyFont="1" applyBorder="1" applyAlignment="1">
      <alignment horizontal="center" vertical="center" wrapText="1"/>
    </xf>
    <xf numFmtId="4" fontId="33" fillId="0" borderId="6" xfId="0" applyNumberFormat="1" applyFont="1" applyBorder="1" applyAlignment="1">
      <alignment horizontal="right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wrapText="1"/>
    </xf>
    <xf numFmtId="0" fontId="34" fillId="0" borderId="0" xfId="0" applyFont="1"/>
    <xf numFmtId="4" fontId="33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4" fontId="12" fillId="0" borderId="11" xfId="0" applyNumberFormat="1" applyFont="1" applyBorder="1" applyAlignment="1">
      <alignment wrapText="1"/>
    </xf>
    <xf numFmtId="4" fontId="34" fillId="0" borderId="11" xfId="0" applyNumberFormat="1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4" fillId="0" borderId="7" xfId="0" applyFont="1" applyBorder="1" applyAlignment="1">
      <alignment wrapText="1"/>
    </xf>
    <xf numFmtId="0" fontId="34" fillId="0" borderId="7" xfId="0" applyFont="1" applyBorder="1" applyAlignment="1">
      <alignment horizontal="center" wrapText="1"/>
    </xf>
    <xf numFmtId="0" fontId="33" fillId="0" borderId="0" xfId="0" applyFont="1" applyAlignment="1">
      <alignment wrapText="1"/>
    </xf>
    <xf numFmtId="4" fontId="33" fillId="0" borderId="11" xfId="0" applyNumberFormat="1" applyFont="1" applyBorder="1" applyAlignment="1">
      <alignment wrapText="1"/>
    </xf>
    <xf numFmtId="0" fontId="33" fillId="0" borderId="6" xfId="0" applyFont="1" applyBorder="1" applyAlignment="1">
      <alignment horizontal="left" wrapText="1"/>
    </xf>
    <xf numFmtId="0" fontId="11" fillId="0" borderId="7" xfId="0" applyFont="1" applyBorder="1"/>
    <xf numFmtId="0" fontId="33" fillId="0" borderId="0" xfId="0" applyFont="1" applyAlignment="1">
      <alignment horizontal="center" vertical="center" wrapText="1"/>
    </xf>
    <xf numFmtId="0" fontId="28" fillId="0" borderId="0" xfId="0" applyFont="1" applyAlignment="1"/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/>
    </xf>
    <xf numFmtId="0" fontId="16" fillId="3" borderId="5" xfId="0" applyFont="1" applyFill="1" applyBorder="1" applyAlignment="1">
      <alignment horizontal="left" vertical="center"/>
    </xf>
    <xf numFmtId="0" fontId="1" fillId="0" borderId="0" xfId="0" applyFont="1" applyBorder="1"/>
    <xf numFmtId="49" fontId="14" fillId="2" borderId="0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3" sqref="G3"/>
    </sheetView>
  </sheetViews>
  <sheetFormatPr defaultColWidth="15.140625" defaultRowHeight="15" customHeight="1" x14ac:dyDescent="0.2"/>
  <cols>
    <col min="1" max="1" width="13.42578125" style="79" customWidth="1"/>
    <col min="2" max="2" width="32" style="79" customWidth="1"/>
    <col min="3" max="3" width="1.42578125" style="79" hidden="1" customWidth="1"/>
    <col min="4" max="4" width="17" style="79" hidden="1" customWidth="1"/>
    <col min="5" max="5" width="0.42578125" style="79" hidden="1" customWidth="1"/>
    <col min="6" max="6" width="14.42578125" style="79" customWidth="1"/>
    <col min="7" max="7" width="15" style="79" customWidth="1"/>
    <col min="8" max="8" width="10" style="79" customWidth="1"/>
    <col min="9" max="16384" width="15.140625" style="79"/>
  </cols>
  <sheetData>
    <row r="1" spans="1:8" ht="21" customHeight="1" x14ac:dyDescent="0.2">
      <c r="A1" s="77"/>
      <c r="B1" s="77"/>
      <c r="C1" s="78"/>
      <c r="D1" s="78"/>
      <c r="E1" s="78"/>
      <c r="F1" s="78"/>
      <c r="G1" s="78"/>
      <c r="H1" s="78"/>
    </row>
    <row r="2" spans="1:8" ht="12.75" x14ac:dyDescent="0.2">
      <c r="A2" s="78"/>
      <c r="B2" s="78"/>
      <c r="C2" s="78"/>
      <c r="D2" s="78"/>
      <c r="E2" s="78"/>
      <c r="F2" s="78"/>
      <c r="G2" s="78"/>
      <c r="H2" s="78"/>
    </row>
    <row r="3" spans="1:8" ht="33.75" customHeight="1" x14ac:dyDescent="0.2">
      <c r="A3" s="80"/>
      <c r="B3" s="81"/>
      <c r="C3" s="81"/>
      <c r="D3" s="82"/>
      <c r="E3" s="83"/>
      <c r="F3" s="76" t="s">
        <v>102</v>
      </c>
      <c r="G3" s="76" t="s">
        <v>104</v>
      </c>
      <c r="H3" s="76" t="s">
        <v>2</v>
      </c>
    </row>
    <row r="4" spans="1:8" ht="24.75" customHeight="1" x14ac:dyDescent="0.2">
      <c r="A4" s="103" t="s">
        <v>3</v>
      </c>
      <c r="B4" s="104"/>
      <c r="C4" s="104"/>
      <c r="D4" s="104"/>
      <c r="E4" s="104"/>
      <c r="F4" s="84">
        <f>F5+F6</f>
        <v>1827600</v>
      </c>
      <c r="G4" s="84">
        <f>G5+G6</f>
        <v>722188.45</v>
      </c>
      <c r="H4" s="84">
        <f>SUM(G4*100/F4)</f>
        <v>39.515673560954255</v>
      </c>
    </row>
    <row r="5" spans="1:8" ht="24.75" customHeight="1" x14ac:dyDescent="0.2">
      <c r="A5" s="107" t="s">
        <v>4</v>
      </c>
      <c r="B5" s="104"/>
      <c r="C5" s="104"/>
      <c r="D5" s="104"/>
      <c r="E5" s="104"/>
      <c r="F5" s="85">
        <v>1827600</v>
      </c>
      <c r="G5" s="85">
        <v>722188.45</v>
      </c>
      <c r="H5" s="85">
        <f>SUM(G5*100/F5)</f>
        <v>39.515673560954255</v>
      </c>
    </row>
    <row r="6" spans="1:8" ht="24.75" customHeight="1" x14ac:dyDescent="0.2">
      <c r="A6" s="108" t="s">
        <v>5</v>
      </c>
      <c r="B6" s="104"/>
      <c r="C6" s="104"/>
      <c r="D6" s="104"/>
      <c r="E6" s="104"/>
      <c r="F6" s="85">
        <v>0</v>
      </c>
      <c r="G6" s="85">
        <v>0</v>
      </c>
      <c r="H6" s="85">
        <v>0</v>
      </c>
    </row>
    <row r="7" spans="1:8" ht="24.75" customHeight="1" x14ac:dyDescent="0.2">
      <c r="A7" s="86" t="s">
        <v>6</v>
      </c>
      <c r="B7" s="87"/>
      <c r="C7" s="87"/>
      <c r="D7" s="87"/>
      <c r="E7" s="87"/>
      <c r="F7" s="88">
        <f>F8+F9</f>
        <v>1827600</v>
      </c>
      <c r="G7" s="88">
        <f>G8+G9</f>
        <v>766445.47</v>
      </c>
      <c r="H7" s="85">
        <f>SUM(G7*100/F7)</f>
        <v>41.937265813088203</v>
      </c>
    </row>
    <row r="8" spans="1:8" ht="24.75" customHeight="1" x14ac:dyDescent="0.2">
      <c r="A8" s="107" t="s">
        <v>7</v>
      </c>
      <c r="B8" s="104"/>
      <c r="C8" s="104"/>
      <c r="D8" s="104"/>
      <c r="E8" s="104"/>
      <c r="F8" s="88">
        <v>1827600</v>
      </c>
      <c r="G8" s="88">
        <v>766445.47</v>
      </c>
      <c r="H8" s="85">
        <f>SUM(G8*100/F8)</f>
        <v>41.937265813088203</v>
      </c>
    </row>
    <row r="9" spans="1:8" ht="24.75" customHeight="1" x14ac:dyDescent="0.2">
      <c r="A9" s="108" t="s">
        <v>8</v>
      </c>
      <c r="B9" s="104"/>
      <c r="C9" s="104"/>
      <c r="D9" s="104"/>
      <c r="E9" s="104"/>
      <c r="F9" s="88">
        <v>0</v>
      </c>
      <c r="G9" s="88">
        <v>0</v>
      </c>
      <c r="H9" s="85">
        <v>0</v>
      </c>
    </row>
    <row r="10" spans="1:8" ht="24.75" customHeight="1" x14ac:dyDescent="0.2">
      <c r="A10" s="103" t="s">
        <v>9</v>
      </c>
      <c r="B10" s="104"/>
      <c r="C10" s="104"/>
      <c r="D10" s="104"/>
      <c r="E10" s="104"/>
      <c r="F10" s="84">
        <f>F4-F7</f>
        <v>0</v>
      </c>
      <c r="G10" s="84">
        <f>G4-G7</f>
        <v>-44257.020000000019</v>
      </c>
      <c r="H10" s="85">
        <v>0</v>
      </c>
    </row>
    <row r="11" spans="1:8" ht="18" customHeight="1" x14ac:dyDescent="0.2">
      <c r="A11" s="105"/>
      <c r="B11" s="106"/>
      <c r="C11" s="106"/>
      <c r="D11" s="106"/>
      <c r="E11" s="106"/>
      <c r="F11" s="106"/>
      <c r="G11" s="106"/>
      <c r="H11" s="78"/>
    </row>
    <row r="12" spans="1:8" ht="17.25" customHeight="1" x14ac:dyDescent="0.2">
      <c r="A12" s="80"/>
      <c r="B12" s="81"/>
      <c r="C12" s="81"/>
      <c r="D12" s="82"/>
      <c r="E12" s="83"/>
      <c r="F12" s="89" t="s">
        <v>0</v>
      </c>
      <c r="G12" s="89" t="s">
        <v>1</v>
      </c>
      <c r="H12" s="89" t="s">
        <v>2</v>
      </c>
    </row>
    <row r="13" spans="1:8" ht="25.5" customHeight="1" x14ac:dyDescent="0.2">
      <c r="A13" s="103" t="s">
        <v>10</v>
      </c>
      <c r="B13" s="104"/>
      <c r="C13" s="104"/>
      <c r="D13" s="104"/>
      <c r="E13" s="104"/>
      <c r="F13" s="90"/>
      <c r="G13" s="90">
        <v>9472.44</v>
      </c>
      <c r="H13" s="85">
        <v>0</v>
      </c>
    </row>
    <row r="14" spans="1:8" ht="15.75" customHeight="1" x14ac:dyDescent="0.2">
      <c r="A14" s="91"/>
      <c r="B14" s="92"/>
      <c r="C14" s="92"/>
      <c r="D14" s="92"/>
      <c r="E14" s="93"/>
      <c r="F14" s="94"/>
      <c r="G14" s="94"/>
      <c r="H14" s="95"/>
    </row>
    <row r="15" spans="1:8" ht="18" customHeight="1" x14ac:dyDescent="0.2">
      <c r="A15" s="105"/>
      <c r="B15" s="106"/>
      <c r="C15" s="106"/>
      <c r="D15" s="106"/>
      <c r="E15" s="106"/>
      <c r="F15" s="106"/>
      <c r="G15" s="106"/>
      <c r="H15" s="95"/>
    </row>
    <row r="16" spans="1:8" ht="24" customHeight="1" x14ac:dyDescent="0.2">
      <c r="A16" s="80"/>
      <c r="B16" s="81"/>
      <c r="C16" s="81"/>
      <c r="D16" s="82"/>
      <c r="E16" s="83"/>
      <c r="F16" s="89" t="s">
        <v>0</v>
      </c>
      <c r="G16" s="89" t="s">
        <v>1</v>
      </c>
      <c r="H16" s="89" t="s">
        <v>2</v>
      </c>
    </row>
    <row r="17" spans="1:8" ht="24.75" customHeight="1" x14ac:dyDescent="0.2">
      <c r="A17" s="107" t="s">
        <v>11</v>
      </c>
      <c r="B17" s="104"/>
      <c r="C17" s="104"/>
      <c r="D17" s="104"/>
      <c r="E17" s="104"/>
      <c r="F17" s="96">
        <v>0</v>
      </c>
      <c r="G17" s="85">
        <v>0</v>
      </c>
      <c r="H17" s="85">
        <v>0</v>
      </c>
    </row>
    <row r="18" spans="1:8" ht="35.25" customHeight="1" x14ac:dyDescent="0.2">
      <c r="A18" s="107" t="s">
        <v>12</v>
      </c>
      <c r="B18" s="104"/>
      <c r="C18" s="104"/>
      <c r="D18" s="104"/>
      <c r="E18" s="104"/>
      <c r="F18" s="96">
        <v>0</v>
      </c>
      <c r="G18" s="85">
        <v>0</v>
      </c>
      <c r="H18" s="85">
        <v>0</v>
      </c>
    </row>
    <row r="19" spans="1:8" ht="24.75" customHeight="1" x14ac:dyDescent="0.2">
      <c r="A19" s="103" t="s">
        <v>13</v>
      </c>
      <c r="B19" s="104"/>
      <c r="C19" s="104"/>
      <c r="D19" s="104"/>
      <c r="E19" s="104"/>
      <c r="F19" s="97">
        <v>0</v>
      </c>
      <c r="G19" s="85">
        <v>0</v>
      </c>
      <c r="H19" s="85">
        <v>0</v>
      </c>
    </row>
    <row r="20" spans="1:8" ht="15.75" customHeight="1" x14ac:dyDescent="0.2">
      <c r="A20" s="83"/>
      <c r="B20" s="98"/>
      <c r="C20" s="99"/>
      <c r="D20" s="100"/>
      <c r="E20" s="98"/>
      <c r="F20" s="101"/>
      <c r="G20" s="93"/>
      <c r="H20" s="78"/>
    </row>
    <row r="21" spans="1:8" ht="30" customHeight="1" x14ac:dyDescent="0.2">
      <c r="A21" s="103" t="s">
        <v>14</v>
      </c>
      <c r="B21" s="104"/>
      <c r="C21" s="104"/>
      <c r="D21" s="104"/>
      <c r="E21" s="104"/>
      <c r="F21" s="102">
        <f>SUM(F10+F13)</f>
        <v>0</v>
      </c>
      <c r="G21" s="102">
        <f>SUM(G10+G13)</f>
        <v>-34784.580000000016</v>
      </c>
      <c r="H21" s="102">
        <v>0</v>
      </c>
    </row>
  </sheetData>
  <mergeCells count="13">
    <mergeCell ref="A5:E5"/>
    <mergeCell ref="A8:E8"/>
    <mergeCell ref="A9:E9"/>
    <mergeCell ref="A10:E10"/>
    <mergeCell ref="A11:G11"/>
    <mergeCell ref="A18:E18"/>
    <mergeCell ref="A4:E4"/>
    <mergeCell ref="A6:E6"/>
    <mergeCell ref="A21:E21"/>
    <mergeCell ref="A19:E19"/>
    <mergeCell ref="A13:E13"/>
    <mergeCell ref="A15:G15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D4" sqref="D4"/>
    </sheetView>
  </sheetViews>
  <sheetFormatPr defaultColWidth="15.140625" defaultRowHeight="15" customHeight="1" x14ac:dyDescent="0.25"/>
  <cols>
    <col min="1" max="1" width="9.42578125" customWidth="1"/>
    <col min="2" max="2" width="36.7109375" customWidth="1"/>
    <col min="3" max="3" width="14.42578125" customWidth="1"/>
    <col min="4" max="4" width="15.5703125" customWidth="1"/>
    <col min="5" max="5" width="14.42578125" style="68" customWidth="1"/>
    <col min="6" max="6" width="10.7109375" style="68" customWidth="1"/>
    <col min="7" max="7" width="12.7109375" style="68" customWidth="1"/>
    <col min="8" max="8" width="14.28515625" style="68" customWidth="1"/>
    <col min="9" max="9" width="7.85546875" customWidth="1"/>
  </cols>
  <sheetData>
    <row r="1" spans="1:9" ht="21" customHeight="1" x14ac:dyDescent="0.25">
      <c r="A1" s="1" t="s">
        <v>94</v>
      </c>
      <c r="B1" s="1"/>
      <c r="C1" s="2"/>
      <c r="D1" s="2"/>
      <c r="E1" s="2"/>
      <c r="F1" s="2"/>
      <c r="G1" s="2"/>
      <c r="H1" s="2"/>
      <c r="I1" s="2"/>
    </row>
    <row r="2" spans="1:9" ht="15.75" customHeight="1" thickBot="1" x14ac:dyDescent="0.3">
      <c r="A2" s="67" t="s">
        <v>101</v>
      </c>
      <c r="B2" s="2"/>
      <c r="C2" s="2"/>
      <c r="D2" s="2"/>
      <c r="E2" s="2"/>
      <c r="F2" s="2"/>
      <c r="G2" s="2"/>
      <c r="H2" s="2"/>
      <c r="I2" s="2"/>
    </row>
    <row r="3" spans="1:9" s="66" customFormat="1" ht="37.5" customHeight="1" x14ac:dyDescent="0.2">
      <c r="A3" s="63" t="s">
        <v>15</v>
      </c>
      <c r="B3" s="64" t="s">
        <v>16</v>
      </c>
      <c r="C3" s="64" t="s">
        <v>102</v>
      </c>
      <c r="D3" s="64" t="s">
        <v>103</v>
      </c>
      <c r="E3" s="64" t="s">
        <v>97</v>
      </c>
      <c r="F3" s="64" t="s">
        <v>98</v>
      </c>
      <c r="G3" s="64" t="s">
        <v>99</v>
      </c>
      <c r="H3" s="64" t="s">
        <v>100</v>
      </c>
      <c r="I3" s="65" t="s">
        <v>17</v>
      </c>
    </row>
    <row r="4" spans="1:9" ht="15.75" customHeight="1" thickBot="1" x14ac:dyDescent="0.3">
      <c r="A4" s="3">
        <v>1</v>
      </c>
      <c r="B4" s="4">
        <v>2</v>
      </c>
      <c r="C4" s="4">
        <v>4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5">
        <v>6</v>
      </c>
    </row>
    <row r="5" spans="1:9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5.75" customHeight="1" x14ac:dyDescent="0.25">
      <c r="A6" s="111" t="s">
        <v>18</v>
      </c>
      <c r="B6" s="110"/>
      <c r="C6" s="8"/>
      <c r="D6" s="8"/>
      <c r="E6" s="8"/>
      <c r="F6" s="8"/>
      <c r="G6" s="8"/>
      <c r="H6" s="8"/>
      <c r="I6" s="9"/>
    </row>
    <row r="7" spans="1:9" x14ac:dyDescent="0.25">
      <c r="A7" s="10" t="s">
        <v>19</v>
      </c>
      <c r="B7" s="11" t="s">
        <v>20</v>
      </c>
      <c r="C7" s="12">
        <f>C29</f>
        <v>1827600</v>
      </c>
      <c r="D7" s="12">
        <f>D29</f>
        <v>722188.45000000007</v>
      </c>
      <c r="E7" s="12">
        <v>2775</v>
      </c>
      <c r="F7" s="12">
        <v>0.54</v>
      </c>
      <c r="G7" s="12">
        <v>130770</v>
      </c>
      <c r="H7" s="12">
        <v>588642.91</v>
      </c>
      <c r="I7" s="13">
        <f>SUM(D7*100/C7)</f>
        <v>39.515673560954255</v>
      </c>
    </row>
    <row r="8" spans="1:9" ht="15.75" customHeight="1" x14ac:dyDescent="0.25">
      <c r="A8" s="10"/>
      <c r="B8" s="11"/>
      <c r="C8" s="12"/>
      <c r="D8" s="14"/>
      <c r="E8" s="14"/>
      <c r="F8" s="14"/>
      <c r="G8" s="14"/>
      <c r="H8" s="14"/>
      <c r="I8" s="7"/>
    </row>
    <row r="9" spans="1:9" x14ac:dyDescent="0.25">
      <c r="A9" s="10" t="s">
        <v>21</v>
      </c>
      <c r="B9" s="15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3">
        <v>0</v>
      </c>
    </row>
    <row r="10" spans="1:9" ht="15.75" customHeight="1" x14ac:dyDescent="0.25">
      <c r="A10" s="10"/>
      <c r="B10" s="15"/>
      <c r="C10" s="12"/>
      <c r="D10" s="14"/>
      <c r="E10" s="14"/>
      <c r="F10" s="14"/>
      <c r="G10" s="14"/>
      <c r="H10" s="14"/>
      <c r="I10" s="7"/>
    </row>
    <row r="11" spans="1:9" x14ac:dyDescent="0.25">
      <c r="A11" s="10" t="s">
        <v>23</v>
      </c>
      <c r="B11" s="15" t="s">
        <v>24</v>
      </c>
      <c r="C11" s="12">
        <f t="shared" ref="C11:H11" si="0">C49</f>
        <v>1827600</v>
      </c>
      <c r="D11" s="12">
        <f t="shared" si="0"/>
        <v>766445.47</v>
      </c>
      <c r="E11" s="12">
        <f t="shared" si="0"/>
        <v>2775</v>
      </c>
      <c r="F11" s="12">
        <v>0.54</v>
      </c>
      <c r="G11" s="12">
        <f t="shared" si="0"/>
        <v>175027.02</v>
      </c>
      <c r="H11" s="12">
        <f t="shared" si="0"/>
        <v>588642.91</v>
      </c>
      <c r="I11" s="13">
        <f>SUM(D11*100/C11)</f>
        <v>41.937265813088203</v>
      </c>
    </row>
    <row r="12" spans="1:9" ht="15.75" customHeight="1" x14ac:dyDescent="0.25">
      <c r="A12" s="10"/>
      <c r="B12" s="15"/>
      <c r="C12" s="12"/>
      <c r="D12" s="14"/>
      <c r="E12" s="14"/>
      <c r="F12" s="14"/>
      <c r="G12" s="14"/>
      <c r="H12" s="14"/>
      <c r="I12" s="7"/>
    </row>
    <row r="13" spans="1:9" x14ac:dyDescent="0.25">
      <c r="A13" s="10" t="s">
        <v>25</v>
      </c>
      <c r="B13" s="15" t="s">
        <v>26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</row>
    <row r="14" spans="1:9" ht="9.75" customHeight="1" x14ac:dyDescent="0.25">
      <c r="A14" s="10"/>
      <c r="B14" s="15"/>
      <c r="C14" s="12"/>
      <c r="D14" s="14"/>
      <c r="E14" s="14"/>
      <c r="F14" s="14"/>
      <c r="G14" s="14"/>
      <c r="H14" s="14"/>
      <c r="I14" s="7"/>
    </row>
    <row r="15" spans="1:9" x14ac:dyDescent="0.25">
      <c r="A15" s="10"/>
      <c r="B15" s="73" t="s">
        <v>89</v>
      </c>
      <c r="C15" s="12">
        <f t="shared" ref="C15:H15" si="1">SUM(C7+C9-C11-C13)</f>
        <v>0</v>
      </c>
      <c r="D15" s="12">
        <f t="shared" si="1"/>
        <v>-44257.019999999902</v>
      </c>
      <c r="E15" s="12">
        <f t="shared" si="1"/>
        <v>0</v>
      </c>
      <c r="F15" s="12">
        <f t="shared" si="1"/>
        <v>0</v>
      </c>
      <c r="G15" s="12">
        <f t="shared" si="1"/>
        <v>-44257.01999999999</v>
      </c>
      <c r="H15" s="12">
        <f t="shared" si="1"/>
        <v>0</v>
      </c>
      <c r="I15" s="13">
        <v>0</v>
      </c>
    </row>
    <row r="16" spans="1:9" ht="2.25" customHeight="1" x14ac:dyDescent="0.25">
      <c r="A16" s="10"/>
      <c r="B16" s="15"/>
      <c r="C16" s="12"/>
      <c r="D16" s="14"/>
      <c r="E16" s="14"/>
      <c r="F16" s="14"/>
      <c r="G16" s="14"/>
      <c r="H16" s="14"/>
      <c r="I16" s="7"/>
    </row>
    <row r="17" spans="1:9" ht="15.75" customHeight="1" x14ac:dyDescent="0.25">
      <c r="A17" s="112" t="s">
        <v>27</v>
      </c>
      <c r="B17" s="110"/>
      <c r="C17" s="16"/>
      <c r="D17" s="17"/>
      <c r="E17" s="17"/>
      <c r="F17" s="17"/>
      <c r="G17" s="17"/>
      <c r="H17" s="17"/>
      <c r="I17" s="9"/>
    </row>
    <row r="18" spans="1:9" x14ac:dyDescent="0.25">
      <c r="A18" s="10" t="s">
        <v>28</v>
      </c>
      <c r="B18" s="18" t="s">
        <v>29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</row>
    <row r="19" spans="1:9" ht="15.75" customHeight="1" x14ac:dyDescent="0.25">
      <c r="A19" s="10"/>
      <c r="B19" s="18"/>
      <c r="C19" s="12"/>
      <c r="D19" s="12"/>
      <c r="E19" s="12"/>
      <c r="F19" s="12"/>
      <c r="G19" s="12"/>
      <c r="H19" s="12"/>
      <c r="I19" s="7"/>
    </row>
    <row r="20" spans="1:9" x14ac:dyDescent="0.25">
      <c r="A20" s="10" t="s">
        <v>30</v>
      </c>
      <c r="B20" s="18" t="s">
        <v>31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3">
        <v>0</v>
      </c>
    </row>
    <row r="21" spans="1:9" x14ac:dyDescent="0.25">
      <c r="A21" s="10"/>
      <c r="B21" s="18"/>
      <c r="C21" s="12"/>
      <c r="D21" s="12"/>
      <c r="E21" s="12"/>
      <c r="F21" s="12"/>
      <c r="G21" s="12"/>
      <c r="H21" s="12"/>
      <c r="I21" s="7"/>
    </row>
    <row r="22" spans="1:9" x14ac:dyDescent="0.25">
      <c r="A22" s="10"/>
      <c r="B22" s="15" t="s">
        <v>32</v>
      </c>
      <c r="C22" s="12">
        <f t="shared" ref="C22:H22" si="2">SUM(C18-C20)</f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3">
        <v>0</v>
      </c>
    </row>
    <row r="23" spans="1:9" ht="9" customHeight="1" x14ac:dyDescent="0.25">
      <c r="A23" s="10"/>
      <c r="B23" s="15"/>
      <c r="C23" s="12"/>
      <c r="D23" s="14"/>
      <c r="E23" s="14"/>
      <c r="F23" s="14"/>
      <c r="G23" s="14"/>
      <c r="H23" s="14"/>
      <c r="I23" s="7"/>
    </row>
    <row r="24" spans="1:9" ht="29.25" customHeight="1" x14ac:dyDescent="0.25">
      <c r="A24" s="113" t="s">
        <v>33</v>
      </c>
      <c r="B24" s="110"/>
      <c r="C24" s="16"/>
      <c r="D24" s="17"/>
      <c r="E24" s="17"/>
      <c r="F24" s="17"/>
      <c r="G24" s="17"/>
      <c r="H24" s="17"/>
      <c r="I24" s="9"/>
    </row>
    <row r="25" spans="1:9" x14ac:dyDescent="0.25">
      <c r="A25" s="10" t="s">
        <v>34</v>
      </c>
      <c r="B25" s="15" t="s">
        <v>35</v>
      </c>
      <c r="C25" s="12"/>
      <c r="D25" s="12">
        <v>9472.44</v>
      </c>
      <c r="E25" s="12">
        <v>0</v>
      </c>
      <c r="F25" s="12">
        <v>0</v>
      </c>
      <c r="G25" s="12">
        <v>9472.44</v>
      </c>
      <c r="H25" s="12">
        <v>0</v>
      </c>
      <c r="I25" s="13">
        <v>0</v>
      </c>
    </row>
    <row r="26" spans="1:9" ht="6.75" customHeight="1" x14ac:dyDescent="0.25">
      <c r="A26" s="10"/>
      <c r="B26" s="15"/>
      <c r="C26" s="19"/>
      <c r="D26" s="14"/>
      <c r="E26" s="14"/>
      <c r="F26" s="14"/>
      <c r="G26" s="14"/>
      <c r="H26" s="14"/>
      <c r="I26" s="7"/>
    </row>
    <row r="27" spans="1:9" ht="81.75" customHeight="1" x14ac:dyDescent="0.25">
      <c r="A27" s="114" t="s">
        <v>90</v>
      </c>
      <c r="B27" s="110"/>
      <c r="C27" s="74">
        <f t="shared" ref="C27:H27" si="3">C15+C25</f>
        <v>0</v>
      </c>
      <c r="D27" s="74">
        <f t="shared" si="3"/>
        <v>-34784.5799999999</v>
      </c>
      <c r="E27" s="74">
        <f t="shared" si="3"/>
        <v>0</v>
      </c>
      <c r="F27" s="74">
        <f t="shared" si="3"/>
        <v>0</v>
      </c>
      <c r="G27" s="74">
        <f t="shared" si="3"/>
        <v>-34784.579999999987</v>
      </c>
      <c r="H27" s="74">
        <f t="shared" si="3"/>
        <v>0</v>
      </c>
      <c r="I27" s="20">
        <v>0</v>
      </c>
    </row>
    <row r="28" spans="1:9" ht="1.5" customHeight="1" x14ac:dyDescent="0.25">
      <c r="A28" s="6"/>
      <c r="B28" s="7"/>
      <c r="C28" s="7"/>
      <c r="D28" s="7"/>
      <c r="E28" s="7"/>
      <c r="F28" s="7"/>
      <c r="G28" s="7"/>
      <c r="H28" s="7"/>
      <c r="I28" s="7"/>
    </row>
    <row r="29" spans="1:9" ht="24" customHeight="1" x14ac:dyDescent="0.25">
      <c r="A29" s="109" t="s">
        <v>36</v>
      </c>
      <c r="B29" s="110"/>
      <c r="C29" s="21">
        <f t="shared" ref="C29:H29" si="4">SUM(C30)</f>
        <v>1827600</v>
      </c>
      <c r="D29" s="21">
        <f t="shared" si="4"/>
        <v>722188.45000000007</v>
      </c>
      <c r="E29" s="21">
        <f t="shared" si="4"/>
        <v>2775</v>
      </c>
      <c r="F29" s="21">
        <f t="shared" si="4"/>
        <v>0.54</v>
      </c>
      <c r="G29" s="21">
        <f t="shared" si="4"/>
        <v>130770</v>
      </c>
      <c r="H29" s="21">
        <f t="shared" si="4"/>
        <v>588642.91</v>
      </c>
      <c r="I29" s="21">
        <f t="shared" ref="I29:I44" si="5">SUM(D29*100/C29)</f>
        <v>39.515673560954255</v>
      </c>
    </row>
    <row r="30" spans="1:9" ht="24.75" customHeight="1" x14ac:dyDescent="0.25">
      <c r="A30" s="22">
        <v>6</v>
      </c>
      <c r="B30" s="23" t="s">
        <v>4</v>
      </c>
      <c r="C30" s="24">
        <f t="shared" ref="C30:H30" si="6">SUM(C31+C34+C39+C42+C45)</f>
        <v>1827600</v>
      </c>
      <c r="D30" s="24">
        <f>E30+F30+G30+H30</f>
        <v>722188.45000000007</v>
      </c>
      <c r="E30" s="24">
        <f t="shared" si="6"/>
        <v>2775</v>
      </c>
      <c r="F30" s="24">
        <f t="shared" si="6"/>
        <v>0.54</v>
      </c>
      <c r="G30" s="24">
        <f t="shared" si="6"/>
        <v>130770</v>
      </c>
      <c r="H30" s="24">
        <f t="shared" si="6"/>
        <v>588642.91</v>
      </c>
      <c r="I30" s="24">
        <f t="shared" si="5"/>
        <v>39.515673560954255</v>
      </c>
    </row>
    <row r="31" spans="1:9" ht="25.5" customHeight="1" x14ac:dyDescent="0.25">
      <c r="A31" s="25">
        <v>63</v>
      </c>
      <c r="B31" s="26" t="s">
        <v>37</v>
      </c>
      <c r="C31" s="13">
        <f t="shared" ref="C31:H31" si="7">C33</f>
        <v>15600</v>
      </c>
      <c r="D31" s="13">
        <f t="shared" si="7"/>
        <v>0</v>
      </c>
      <c r="E31" s="13">
        <f t="shared" si="7"/>
        <v>2775</v>
      </c>
      <c r="F31" s="13">
        <f t="shared" si="7"/>
        <v>0</v>
      </c>
      <c r="G31" s="13">
        <f t="shared" si="7"/>
        <v>0</v>
      </c>
      <c r="H31" s="13">
        <f t="shared" si="7"/>
        <v>0</v>
      </c>
      <c r="I31" s="24">
        <f t="shared" si="5"/>
        <v>0</v>
      </c>
    </row>
    <row r="32" spans="1:9" ht="25.5" customHeight="1" x14ac:dyDescent="0.25">
      <c r="A32" s="25">
        <v>636</v>
      </c>
      <c r="B32" s="69" t="s">
        <v>75</v>
      </c>
      <c r="C32" s="13">
        <f t="shared" ref="C32:H32" si="8">C33</f>
        <v>15600</v>
      </c>
      <c r="D32" s="13">
        <f t="shared" si="8"/>
        <v>0</v>
      </c>
      <c r="E32" s="13">
        <f t="shared" si="8"/>
        <v>2775</v>
      </c>
      <c r="F32" s="13">
        <f t="shared" si="8"/>
        <v>0</v>
      </c>
      <c r="G32" s="13">
        <f t="shared" si="8"/>
        <v>0</v>
      </c>
      <c r="H32" s="13">
        <f t="shared" si="8"/>
        <v>0</v>
      </c>
      <c r="I32" s="24">
        <f t="shared" si="5"/>
        <v>0</v>
      </c>
    </row>
    <row r="33" spans="1:9" ht="24.75" customHeight="1" x14ac:dyDescent="0.25">
      <c r="A33" s="27">
        <v>6361</v>
      </c>
      <c r="B33" s="70" t="s">
        <v>76</v>
      </c>
      <c r="C33" s="29">
        <v>15600</v>
      </c>
      <c r="D33" s="29"/>
      <c r="E33" s="29">
        <v>2775</v>
      </c>
      <c r="F33" s="29"/>
      <c r="G33" s="29"/>
      <c r="H33" s="29"/>
      <c r="I33" s="24">
        <f>SUM(D33*100/C33)</f>
        <v>0</v>
      </c>
    </row>
    <row r="34" spans="1:9" ht="19.5" customHeight="1" x14ac:dyDescent="0.25">
      <c r="A34" s="25">
        <v>64</v>
      </c>
      <c r="B34" s="26" t="s">
        <v>38</v>
      </c>
      <c r="C34" s="13">
        <f t="shared" ref="C34:H34" si="9">C35+C38</f>
        <v>0</v>
      </c>
      <c r="D34" s="13">
        <f t="shared" si="9"/>
        <v>0</v>
      </c>
      <c r="E34" s="13">
        <f t="shared" si="9"/>
        <v>0</v>
      </c>
      <c r="F34" s="13">
        <f t="shared" si="9"/>
        <v>0.54</v>
      </c>
      <c r="G34" s="13">
        <f t="shared" si="9"/>
        <v>0</v>
      </c>
      <c r="H34" s="13">
        <f t="shared" si="9"/>
        <v>0</v>
      </c>
      <c r="I34" s="24"/>
    </row>
    <row r="35" spans="1:9" ht="19.5" customHeight="1" x14ac:dyDescent="0.25">
      <c r="A35" s="25">
        <v>641</v>
      </c>
      <c r="B35" s="26" t="s">
        <v>39</v>
      </c>
      <c r="C35" s="13">
        <f t="shared" ref="C35:H35" si="10">SUM(C36)</f>
        <v>0</v>
      </c>
      <c r="D35" s="13">
        <f t="shared" si="10"/>
        <v>0</v>
      </c>
      <c r="E35" s="13">
        <f t="shared" si="10"/>
        <v>0</v>
      </c>
      <c r="F35" s="13">
        <f t="shared" si="10"/>
        <v>0.54</v>
      </c>
      <c r="G35" s="13">
        <f t="shared" si="10"/>
        <v>0</v>
      </c>
      <c r="H35" s="13">
        <f t="shared" si="10"/>
        <v>0</v>
      </c>
      <c r="I35" s="24"/>
    </row>
    <row r="36" spans="1:9" ht="19.5" customHeight="1" x14ac:dyDescent="0.25">
      <c r="A36" s="27">
        <v>6419</v>
      </c>
      <c r="B36" s="53" t="s">
        <v>77</v>
      </c>
      <c r="C36" s="29"/>
      <c r="D36" s="29"/>
      <c r="E36" s="29"/>
      <c r="F36" s="29">
        <v>0.54</v>
      </c>
      <c r="G36" s="29"/>
      <c r="H36" s="29"/>
      <c r="I36" s="24"/>
    </row>
    <row r="37" spans="1:9" s="68" customFormat="1" ht="19.5" customHeight="1" x14ac:dyDescent="0.25">
      <c r="A37" s="25">
        <v>642</v>
      </c>
      <c r="B37" s="26" t="s">
        <v>39</v>
      </c>
      <c r="C37" s="13">
        <f t="shared" ref="C37:H37" si="11">SUM(C38)</f>
        <v>0</v>
      </c>
      <c r="D37" s="13">
        <f t="shared" si="11"/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24"/>
    </row>
    <row r="38" spans="1:9" s="68" customFormat="1" ht="19.5" customHeight="1" x14ac:dyDescent="0.25">
      <c r="A38" s="27">
        <v>6422</v>
      </c>
      <c r="B38" s="53" t="s">
        <v>86</v>
      </c>
      <c r="C38" s="29"/>
      <c r="D38" s="29"/>
      <c r="E38" s="29"/>
      <c r="F38" s="29"/>
      <c r="G38" s="29"/>
      <c r="H38" s="29"/>
      <c r="I38" s="24"/>
    </row>
    <row r="39" spans="1:9" ht="25.5" customHeight="1" x14ac:dyDescent="0.25">
      <c r="A39" s="25">
        <v>65</v>
      </c>
      <c r="B39" s="26" t="s">
        <v>40</v>
      </c>
      <c r="C39" s="13">
        <f t="shared" ref="C39:H39" si="12">C41</f>
        <v>462000</v>
      </c>
      <c r="D39" s="13">
        <f t="shared" si="12"/>
        <v>0</v>
      </c>
      <c r="E39" s="13">
        <f t="shared" si="12"/>
        <v>0</v>
      </c>
      <c r="F39" s="13">
        <f t="shared" si="12"/>
        <v>0</v>
      </c>
      <c r="G39" s="13">
        <f t="shared" si="12"/>
        <v>130770</v>
      </c>
      <c r="H39" s="13">
        <f t="shared" si="12"/>
        <v>0</v>
      </c>
      <c r="I39" s="13">
        <f t="shared" si="5"/>
        <v>0</v>
      </c>
    </row>
    <row r="40" spans="1:9" ht="19.5" customHeight="1" x14ac:dyDescent="0.25">
      <c r="A40" s="25">
        <v>652</v>
      </c>
      <c r="B40" s="26" t="s">
        <v>41</v>
      </c>
      <c r="C40" s="13">
        <f t="shared" ref="C40:H40" si="13">SUM(C41)</f>
        <v>462000</v>
      </c>
      <c r="D40" s="13">
        <f t="shared" si="13"/>
        <v>0</v>
      </c>
      <c r="E40" s="13">
        <f t="shared" si="13"/>
        <v>0</v>
      </c>
      <c r="F40" s="13">
        <f t="shared" si="13"/>
        <v>0</v>
      </c>
      <c r="G40" s="13">
        <f t="shared" si="13"/>
        <v>130770</v>
      </c>
      <c r="H40" s="13">
        <f t="shared" si="13"/>
        <v>0</v>
      </c>
      <c r="I40" s="13">
        <f t="shared" si="5"/>
        <v>0</v>
      </c>
    </row>
    <row r="41" spans="1:9" ht="24" customHeight="1" x14ac:dyDescent="0.25">
      <c r="A41" s="27">
        <v>6526</v>
      </c>
      <c r="B41" s="71" t="s">
        <v>85</v>
      </c>
      <c r="C41" s="29">
        <v>462000</v>
      </c>
      <c r="D41" s="29"/>
      <c r="E41" s="29"/>
      <c r="F41" s="29"/>
      <c r="G41" s="29">
        <v>130770</v>
      </c>
      <c r="H41" s="29"/>
      <c r="I41" s="13">
        <f t="shared" si="5"/>
        <v>0</v>
      </c>
    </row>
    <row r="42" spans="1:9" ht="19.5" customHeight="1" x14ac:dyDescent="0.25">
      <c r="A42" s="25">
        <v>67</v>
      </c>
      <c r="B42" s="26" t="s">
        <v>42</v>
      </c>
      <c r="C42" s="13">
        <f t="shared" ref="C42:H43" si="14">SUM(C43)</f>
        <v>1350000</v>
      </c>
      <c r="D42" s="13">
        <f t="shared" si="14"/>
        <v>0</v>
      </c>
      <c r="E42" s="13">
        <f t="shared" si="14"/>
        <v>0</v>
      </c>
      <c r="F42" s="13">
        <f t="shared" si="14"/>
        <v>0</v>
      </c>
      <c r="G42" s="13">
        <f t="shared" si="14"/>
        <v>0</v>
      </c>
      <c r="H42" s="13">
        <f t="shared" si="14"/>
        <v>588642.91</v>
      </c>
      <c r="I42" s="13">
        <f t="shared" si="5"/>
        <v>0</v>
      </c>
    </row>
    <row r="43" spans="1:9" ht="25.5" customHeight="1" x14ac:dyDescent="0.25">
      <c r="A43" s="25">
        <v>671</v>
      </c>
      <c r="B43" s="26" t="s">
        <v>43</v>
      </c>
      <c r="C43" s="13">
        <f t="shared" si="14"/>
        <v>1350000</v>
      </c>
      <c r="D43" s="13">
        <f t="shared" si="14"/>
        <v>0</v>
      </c>
      <c r="E43" s="13">
        <f t="shared" si="14"/>
        <v>0</v>
      </c>
      <c r="F43" s="13">
        <f t="shared" si="14"/>
        <v>0</v>
      </c>
      <c r="G43" s="13">
        <f t="shared" si="14"/>
        <v>0</v>
      </c>
      <c r="H43" s="13">
        <f t="shared" si="14"/>
        <v>588642.91</v>
      </c>
      <c r="I43" s="13">
        <f t="shared" si="5"/>
        <v>0</v>
      </c>
    </row>
    <row r="44" spans="1:9" ht="19.5" customHeight="1" x14ac:dyDescent="0.25">
      <c r="A44" s="27">
        <v>6711</v>
      </c>
      <c r="B44" s="28" t="s">
        <v>44</v>
      </c>
      <c r="C44" s="29">
        <v>1350000</v>
      </c>
      <c r="D44" s="29"/>
      <c r="E44" s="29"/>
      <c r="F44" s="29"/>
      <c r="G44" s="29"/>
      <c r="H44" s="29">
        <v>588642.91</v>
      </c>
      <c r="I44" s="13">
        <f t="shared" si="5"/>
        <v>0</v>
      </c>
    </row>
    <row r="45" spans="1:9" s="68" customFormat="1" ht="19.5" customHeight="1" x14ac:dyDescent="0.25">
      <c r="A45" s="25">
        <v>68</v>
      </c>
      <c r="B45" s="72" t="s">
        <v>87</v>
      </c>
      <c r="C45" s="13">
        <f t="shared" ref="C45:H46" si="15">SUM(C46)</f>
        <v>0</v>
      </c>
      <c r="D45" s="13">
        <f t="shared" si="15"/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/>
    </row>
    <row r="46" spans="1:9" s="68" customFormat="1" ht="19.5" customHeight="1" x14ac:dyDescent="0.25">
      <c r="A46" s="25">
        <v>683</v>
      </c>
      <c r="B46" s="72" t="s">
        <v>87</v>
      </c>
      <c r="C46" s="13">
        <f t="shared" si="15"/>
        <v>0</v>
      </c>
      <c r="D46" s="13">
        <f t="shared" si="15"/>
        <v>0</v>
      </c>
      <c r="E46" s="13">
        <f t="shared" si="15"/>
        <v>0</v>
      </c>
      <c r="F46" s="13">
        <f t="shared" si="15"/>
        <v>0</v>
      </c>
      <c r="G46" s="13">
        <f t="shared" si="15"/>
        <v>0</v>
      </c>
      <c r="H46" s="13">
        <f t="shared" si="15"/>
        <v>0</v>
      </c>
      <c r="I46" s="13"/>
    </row>
    <row r="47" spans="1:9" s="68" customFormat="1" ht="19.5" customHeight="1" x14ac:dyDescent="0.25">
      <c r="A47" s="27">
        <v>6831</v>
      </c>
      <c r="B47" s="53" t="s">
        <v>88</v>
      </c>
      <c r="C47" s="29"/>
      <c r="D47" s="29"/>
      <c r="E47" s="29"/>
      <c r="F47" s="29"/>
      <c r="G47" s="29"/>
      <c r="H47" s="29"/>
      <c r="I47" s="13"/>
    </row>
    <row r="48" spans="1:9" ht="90.75" customHeight="1" x14ac:dyDescent="0.25">
      <c r="A48" s="7"/>
      <c r="B48" s="30"/>
      <c r="C48" s="31"/>
      <c r="D48" s="31"/>
      <c r="E48" s="31"/>
      <c r="F48" s="31"/>
      <c r="G48" s="31"/>
      <c r="H48" s="31"/>
      <c r="I48" s="31"/>
    </row>
    <row r="49" spans="1:9" ht="19.5" customHeight="1" x14ac:dyDescent="0.25">
      <c r="A49" s="109" t="s">
        <v>45</v>
      </c>
      <c r="B49" s="110"/>
      <c r="C49" s="21">
        <f t="shared" ref="C49:H50" si="16">SUM(C50)</f>
        <v>1827600</v>
      </c>
      <c r="D49" s="21">
        <f t="shared" si="16"/>
        <v>766445.47</v>
      </c>
      <c r="E49" s="21">
        <f t="shared" si="16"/>
        <v>2775</v>
      </c>
      <c r="F49" s="21">
        <f t="shared" si="16"/>
        <v>0.54</v>
      </c>
      <c r="G49" s="21">
        <f t="shared" si="16"/>
        <v>175027.02</v>
      </c>
      <c r="H49" s="21">
        <f t="shared" si="16"/>
        <v>588642.91</v>
      </c>
      <c r="I49" s="21">
        <f t="shared" ref="I49:I60" si="17">SUM(D49*100/C49)</f>
        <v>41.937265813088203</v>
      </c>
    </row>
    <row r="50" spans="1:9" ht="23.25" customHeight="1" x14ac:dyDescent="0.25">
      <c r="A50" s="75" t="s">
        <v>91</v>
      </c>
      <c r="B50" s="33"/>
      <c r="C50" s="34">
        <f t="shared" si="16"/>
        <v>1827600</v>
      </c>
      <c r="D50" s="34">
        <f t="shared" si="16"/>
        <v>766445.47</v>
      </c>
      <c r="E50" s="34">
        <f t="shared" si="16"/>
        <v>2775</v>
      </c>
      <c r="F50" s="34">
        <f t="shared" si="16"/>
        <v>0.54</v>
      </c>
      <c r="G50" s="34">
        <f t="shared" si="16"/>
        <v>175027.02</v>
      </c>
      <c r="H50" s="34">
        <f t="shared" si="16"/>
        <v>588642.91</v>
      </c>
      <c r="I50" s="34">
        <f t="shared" si="17"/>
        <v>41.937265813088203</v>
      </c>
    </row>
    <row r="51" spans="1:9" ht="21" customHeight="1" x14ac:dyDescent="0.25">
      <c r="A51" s="32" t="s">
        <v>46</v>
      </c>
      <c r="B51" s="35"/>
      <c r="C51" s="34">
        <f t="shared" ref="C51:H51" si="18">SUM(C94)</f>
        <v>1827600</v>
      </c>
      <c r="D51" s="34">
        <f t="shared" si="18"/>
        <v>766445.47</v>
      </c>
      <c r="E51" s="34">
        <f t="shared" si="18"/>
        <v>2775</v>
      </c>
      <c r="F51" s="34">
        <f t="shared" si="18"/>
        <v>0.54</v>
      </c>
      <c r="G51" s="34">
        <f t="shared" si="18"/>
        <v>175027.02</v>
      </c>
      <c r="H51" s="34">
        <f t="shared" si="18"/>
        <v>588642.91</v>
      </c>
      <c r="I51" s="34">
        <f t="shared" si="17"/>
        <v>41.937265813088203</v>
      </c>
    </row>
    <row r="52" spans="1:9" x14ac:dyDescent="0.25">
      <c r="A52" s="36" t="s">
        <v>23</v>
      </c>
      <c r="B52" s="37" t="s">
        <v>24</v>
      </c>
      <c r="C52" s="38">
        <f t="shared" ref="C52:H52" si="19">SUM(C53+C90+C62)</f>
        <v>1827600</v>
      </c>
      <c r="D52" s="38">
        <f t="shared" si="19"/>
        <v>766445.47</v>
      </c>
      <c r="E52" s="38">
        <f t="shared" si="19"/>
        <v>2775</v>
      </c>
      <c r="F52" s="38">
        <f t="shared" si="19"/>
        <v>0.54</v>
      </c>
      <c r="G52" s="38">
        <f t="shared" si="19"/>
        <v>175027.02</v>
      </c>
      <c r="H52" s="38">
        <f t="shared" si="19"/>
        <v>588642.91</v>
      </c>
      <c r="I52" s="39">
        <f t="shared" si="17"/>
        <v>41.937265813088203</v>
      </c>
    </row>
    <row r="53" spans="1:9" x14ac:dyDescent="0.25">
      <c r="A53" s="40">
        <v>31</v>
      </c>
      <c r="B53" s="41" t="s">
        <v>47</v>
      </c>
      <c r="C53" s="42">
        <f t="shared" ref="C53:H53" si="20">SUM(C54+C56+C59)</f>
        <v>1323150</v>
      </c>
      <c r="D53" s="42">
        <f t="shared" si="20"/>
        <v>567528.16</v>
      </c>
      <c r="E53" s="42">
        <f t="shared" si="20"/>
        <v>0</v>
      </c>
      <c r="F53" s="42">
        <f t="shared" si="20"/>
        <v>0</v>
      </c>
      <c r="G53" s="42">
        <f t="shared" si="20"/>
        <v>0</v>
      </c>
      <c r="H53" s="42">
        <f t="shared" si="20"/>
        <v>567528.16</v>
      </c>
      <c r="I53" s="13">
        <f t="shared" si="17"/>
        <v>42.892201186562367</v>
      </c>
    </row>
    <row r="54" spans="1:9" x14ac:dyDescent="0.25">
      <c r="A54" s="40">
        <v>311</v>
      </c>
      <c r="B54" s="41" t="s">
        <v>48</v>
      </c>
      <c r="C54" s="42">
        <f t="shared" ref="C54:H54" si="21">C55</f>
        <v>1110000</v>
      </c>
      <c r="D54" s="42">
        <f t="shared" si="21"/>
        <v>487148.61</v>
      </c>
      <c r="E54" s="42">
        <f t="shared" si="21"/>
        <v>0</v>
      </c>
      <c r="F54" s="42">
        <f t="shared" si="21"/>
        <v>0</v>
      </c>
      <c r="G54" s="42">
        <f t="shared" si="21"/>
        <v>0</v>
      </c>
      <c r="H54" s="42">
        <f t="shared" si="21"/>
        <v>487148.61</v>
      </c>
      <c r="I54" s="13">
        <f t="shared" si="17"/>
        <v>43.887262162162159</v>
      </c>
    </row>
    <row r="55" spans="1:9" x14ac:dyDescent="0.25">
      <c r="A55" s="43">
        <v>3111</v>
      </c>
      <c r="B55" s="44" t="s">
        <v>49</v>
      </c>
      <c r="C55" s="45">
        <v>1110000</v>
      </c>
      <c r="D55" s="45">
        <v>487148.61</v>
      </c>
      <c r="E55" s="45"/>
      <c r="F55" s="45"/>
      <c r="G55" s="45"/>
      <c r="H55" s="45">
        <v>487148.61</v>
      </c>
      <c r="I55" s="13">
        <f t="shared" si="17"/>
        <v>43.887262162162159</v>
      </c>
    </row>
    <row r="56" spans="1:9" s="58" customFormat="1" x14ac:dyDescent="0.25">
      <c r="A56" s="55">
        <v>312</v>
      </c>
      <c r="B56" s="56" t="s">
        <v>80</v>
      </c>
      <c r="C56" s="57">
        <f t="shared" ref="C56:H56" si="22">C57</f>
        <v>30000</v>
      </c>
      <c r="D56" s="57">
        <f t="shared" si="22"/>
        <v>0</v>
      </c>
      <c r="E56" s="57">
        <f t="shared" si="22"/>
        <v>0</v>
      </c>
      <c r="F56" s="57">
        <f t="shared" si="22"/>
        <v>0</v>
      </c>
      <c r="G56" s="57">
        <f t="shared" si="22"/>
        <v>0</v>
      </c>
      <c r="H56" s="57">
        <f t="shared" si="22"/>
        <v>0</v>
      </c>
      <c r="I56" s="13">
        <f t="shared" si="17"/>
        <v>0</v>
      </c>
    </row>
    <row r="57" spans="1:9" s="54" customFormat="1" x14ac:dyDescent="0.25">
      <c r="A57" s="43">
        <v>3121</v>
      </c>
      <c r="B57" s="44" t="s">
        <v>81</v>
      </c>
      <c r="C57" s="45">
        <v>30000</v>
      </c>
      <c r="D57" s="45">
        <v>0</v>
      </c>
      <c r="E57" s="45"/>
      <c r="F57" s="45"/>
      <c r="G57" s="45">
        <v>0</v>
      </c>
      <c r="H57" s="45"/>
      <c r="I57" s="13">
        <f t="shared" si="17"/>
        <v>0</v>
      </c>
    </row>
    <row r="58" spans="1:9" s="54" customFormat="1" x14ac:dyDescent="0.25">
      <c r="A58" s="43"/>
      <c r="B58" s="44"/>
      <c r="C58" s="45"/>
      <c r="D58" s="45"/>
      <c r="E58" s="45"/>
      <c r="F58" s="45"/>
      <c r="G58" s="45"/>
      <c r="H58" s="45"/>
      <c r="I58" s="13"/>
    </row>
    <row r="59" spans="1:9" x14ac:dyDescent="0.25">
      <c r="A59" s="46">
        <v>313</v>
      </c>
      <c r="B59" s="47" t="s">
        <v>50</v>
      </c>
      <c r="C59" s="42">
        <f t="shared" ref="C59:H59" si="23">SUM(C60:C61)</f>
        <v>183150</v>
      </c>
      <c r="D59" s="42">
        <f t="shared" si="23"/>
        <v>80379.55</v>
      </c>
      <c r="E59" s="42">
        <f t="shared" si="23"/>
        <v>0</v>
      </c>
      <c r="F59" s="42">
        <f t="shared" si="23"/>
        <v>0</v>
      </c>
      <c r="G59" s="42">
        <f t="shared" si="23"/>
        <v>0</v>
      </c>
      <c r="H59" s="42">
        <f t="shared" si="23"/>
        <v>80379.55</v>
      </c>
      <c r="I59" s="13">
        <f t="shared" si="17"/>
        <v>43.887278187278184</v>
      </c>
    </row>
    <row r="60" spans="1:9" ht="13.5" customHeight="1" x14ac:dyDescent="0.25">
      <c r="A60" s="43">
        <v>3132</v>
      </c>
      <c r="B60" s="44" t="s">
        <v>51</v>
      </c>
      <c r="C60" s="29">
        <v>183150</v>
      </c>
      <c r="D60" s="29">
        <v>80379.55</v>
      </c>
      <c r="E60" s="29"/>
      <c r="F60" s="29"/>
      <c r="G60" s="29"/>
      <c r="H60" s="29">
        <v>80379.55</v>
      </c>
      <c r="I60" s="13">
        <f t="shared" si="17"/>
        <v>43.887278187278184</v>
      </c>
    </row>
    <row r="61" spans="1:9" x14ac:dyDescent="0.25">
      <c r="A61" s="43">
        <v>3133</v>
      </c>
      <c r="B61" s="44" t="s">
        <v>52</v>
      </c>
      <c r="C61" s="29"/>
      <c r="D61" s="29"/>
      <c r="E61" s="29"/>
      <c r="F61" s="29"/>
      <c r="G61" s="29"/>
      <c r="H61" s="29">
        <v>0</v>
      </c>
      <c r="I61" s="13"/>
    </row>
    <row r="62" spans="1:9" x14ac:dyDescent="0.25">
      <c r="A62" s="40">
        <v>32</v>
      </c>
      <c r="B62" s="41" t="s">
        <v>53</v>
      </c>
      <c r="C62" s="42">
        <f>SUM(C63+C67+C74+C85)</f>
        <v>501450</v>
      </c>
      <c r="D62" s="42">
        <f>SUM(D63+D67+D74+D85+D83)</f>
        <v>197511.38999999996</v>
      </c>
      <c r="E62" s="42">
        <f>SUM(E63+E67+E74+E85+E83)</f>
        <v>2775</v>
      </c>
      <c r="F62" s="42">
        <f>SUM(F63+F67+F74+F85+F83)</f>
        <v>0</v>
      </c>
      <c r="G62" s="42">
        <f>SUM(G63+G67+G74+G85+G83)</f>
        <v>173621.63999999998</v>
      </c>
      <c r="H62" s="42">
        <f>SUM(H63+H67+H74+H85+H83)</f>
        <v>21114.75</v>
      </c>
      <c r="I62" s="13">
        <f t="shared" ref="I62:I70" si="24">SUM(D62*100/C62)</f>
        <v>39.388052647322759</v>
      </c>
    </row>
    <row r="63" spans="1:9" x14ac:dyDescent="0.25">
      <c r="A63" s="40">
        <v>321</v>
      </c>
      <c r="B63" s="41" t="s">
        <v>54</v>
      </c>
      <c r="C63" s="42">
        <f t="shared" ref="C63:H63" si="25">C64+C65+C66</f>
        <v>83850</v>
      </c>
      <c r="D63" s="42">
        <f t="shared" si="25"/>
        <v>27660.75</v>
      </c>
      <c r="E63" s="42">
        <f t="shared" si="25"/>
        <v>0</v>
      </c>
      <c r="F63" s="42">
        <f t="shared" si="25"/>
        <v>0</v>
      </c>
      <c r="G63" s="42">
        <f t="shared" si="25"/>
        <v>6546</v>
      </c>
      <c r="H63" s="42">
        <f t="shared" si="25"/>
        <v>21114.75</v>
      </c>
      <c r="I63" s="13">
        <f t="shared" si="24"/>
        <v>32.988372093023258</v>
      </c>
    </row>
    <row r="64" spans="1:9" s="62" customFormat="1" x14ac:dyDescent="0.25">
      <c r="A64" s="59">
        <v>3211</v>
      </c>
      <c r="B64" s="60" t="s">
        <v>82</v>
      </c>
      <c r="C64" s="61">
        <v>19000</v>
      </c>
      <c r="D64" s="61">
        <v>896</v>
      </c>
      <c r="E64" s="61"/>
      <c r="F64" s="61"/>
      <c r="G64" s="61">
        <v>896</v>
      </c>
      <c r="H64" s="61"/>
      <c r="I64" s="13">
        <f t="shared" si="24"/>
        <v>4.7157894736842101</v>
      </c>
    </row>
    <row r="65" spans="1:9" x14ac:dyDescent="0.25">
      <c r="A65" s="43">
        <v>3212</v>
      </c>
      <c r="B65" s="44" t="s">
        <v>55</v>
      </c>
      <c r="C65" s="29">
        <v>56850</v>
      </c>
      <c r="D65" s="29">
        <v>21114.75</v>
      </c>
      <c r="E65" s="29"/>
      <c r="F65" s="29"/>
      <c r="G65" s="29"/>
      <c r="H65" s="29">
        <v>21114.75</v>
      </c>
      <c r="I65" s="13">
        <f t="shared" si="24"/>
        <v>37.141160949868073</v>
      </c>
    </row>
    <row r="66" spans="1:9" x14ac:dyDescent="0.25">
      <c r="A66" s="43">
        <v>3213</v>
      </c>
      <c r="B66" s="44" t="s">
        <v>56</v>
      </c>
      <c r="C66" s="29">
        <v>8000</v>
      </c>
      <c r="D66" s="29">
        <v>5650</v>
      </c>
      <c r="E66" s="29"/>
      <c r="F66" s="29"/>
      <c r="G66" s="29">
        <v>5650</v>
      </c>
      <c r="H66" s="29"/>
      <c r="I66" s="13">
        <f t="shared" si="24"/>
        <v>70.625</v>
      </c>
    </row>
    <row r="67" spans="1:9" x14ac:dyDescent="0.25">
      <c r="A67" s="46">
        <v>322</v>
      </c>
      <c r="B67" s="47" t="s">
        <v>57</v>
      </c>
      <c r="C67" s="42">
        <f t="shared" ref="C67:H67" si="26">SUM(C68:C73)</f>
        <v>309000</v>
      </c>
      <c r="D67" s="42">
        <f t="shared" si="26"/>
        <v>116579.65999999999</v>
      </c>
      <c r="E67" s="42">
        <f t="shared" si="26"/>
        <v>2775</v>
      </c>
      <c r="F67" s="42">
        <f t="shared" si="26"/>
        <v>0</v>
      </c>
      <c r="G67" s="42">
        <f t="shared" si="26"/>
        <v>113804.65999999999</v>
      </c>
      <c r="H67" s="42">
        <f t="shared" si="26"/>
        <v>0</v>
      </c>
      <c r="I67" s="13">
        <f t="shared" si="24"/>
        <v>37.728045307443359</v>
      </c>
    </row>
    <row r="68" spans="1:9" ht="14.25" customHeight="1" x14ac:dyDescent="0.25">
      <c r="A68" s="43">
        <v>3221</v>
      </c>
      <c r="B68" s="48" t="s">
        <v>58</v>
      </c>
      <c r="C68" s="29">
        <v>110000</v>
      </c>
      <c r="D68" s="29">
        <v>21550.61</v>
      </c>
      <c r="E68" s="29">
        <v>2775</v>
      </c>
      <c r="F68" s="29"/>
      <c r="G68" s="29">
        <v>18775.61</v>
      </c>
      <c r="H68" s="29"/>
      <c r="I68" s="13">
        <f t="shared" si="24"/>
        <v>19.591463636363635</v>
      </c>
    </row>
    <row r="69" spans="1:9" ht="14.25" customHeight="1" x14ac:dyDescent="0.25">
      <c r="A69" s="43">
        <v>3222</v>
      </c>
      <c r="B69" s="48" t="s">
        <v>59</v>
      </c>
      <c r="C69" s="29">
        <v>100000</v>
      </c>
      <c r="D69" s="29">
        <v>28381.42</v>
      </c>
      <c r="E69" s="29"/>
      <c r="F69" s="29"/>
      <c r="G69" s="29">
        <v>28381.42</v>
      </c>
      <c r="H69" s="29"/>
      <c r="I69" s="13">
        <f t="shared" si="24"/>
        <v>28.381419999999999</v>
      </c>
    </row>
    <row r="70" spans="1:9" s="52" customFormat="1" ht="14.25" customHeight="1" x14ac:dyDescent="0.25">
      <c r="A70" s="43">
        <v>3223</v>
      </c>
      <c r="B70" s="48" t="s">
        <v>78</v>
      </c>
      <c r="C70" s="29">
        <v>85000</v>
      </c>
      <c r="D70" s="29">
        <v>44239.09</v>
      </c>
      <c r="E70" s="29"/>
      <c r="F70" s="29"/>
      <c r="G70" s="29">
        <v>44239.09</v>
      </c>
      <c r="H70" s="29"/>
      <c r="I70" s="13">
        <f t="shared" si="24"/>
        <v>52.045988235294118</v>
      </c>
    </row>
    <row r="71" spans="1:9" s="68" customFormat="1" ht="14.25" customHeight="1" x14ac:dyDescent="0.25">
      <c r="A71" s="43">
        <v>3224</v>
      </c>
      <c r="B71" s="48" t="s">
        <v>92</v>
      </c>
      <c r="C71" s="29"/>
      <c r="D71" s="29">
        <v>3524.5</v>
      </c>
      <c r="E71" s="29"/>
      <c r="F71" s="29"/>
      <c r="G71" s="29">
        <v>3524.5</v>
      </c>
      <c r="H71" s="29"/>
      <c r="I71" s="13"/>
    </row>
    <row r="72" spans="1:9" x14ac:dyDescent="0.25">
      <c r="A72" s="43">
        <v>3225</v>
      </c>
      <c r="B72" s="44" t="s">
        <v>83</v>
      </c>
      <c r="C72" s="29">
        <v>10000</v>
      </c>
      <c r="D72" s="29">
        <v>17500</v>
      </c>
      <c r="E72" s="29"/>
      <c r="F72" s="29"/>
      <c r="G72" s="29">
        <v>17500</v>
      </c>
      <c r="H72" s="29"/>
      <c r="I72" s="13">
        <v>0</v>
      </c>
    </row>
    <row r="73" spans="1:9" ht="15.75" customHeight="1" x14ac:dyDescent="0.25">
      <c r="A73" s="43">
        <v>3227</v>
      </c>
      <c r="B73" s="44" t="s">
        <v>60</v>
      </c>
      <c r="C73" s="29">
        <v>4000</v>
      </c>
      <c r="D73" s="29">
        <v>1384.04</v>
      </c>
      <c r="E73" s="29"/>
      <c r="F73" s="29"/>
      <c r="G73" s="29">
        <v>1384.04</v>
      </c>
      <c r="H73" s="29"/>
      <c r="I73" s="13">
        <f>SUM(D73*100/C73)</f>
        <v>34.600999999999999</v>
      </c>
    </row>
    <row r="74" spans="1:9" ht="34.5" customHeight="1" x14ac:dyDescent="0.25">
      <c r="A74" s="46">
        <v>323</v>
      </c>
      <c r="B74" s="47" t="s">
        <v>61</v>
      </c>
      <c r="C74" s="42">
        <f t="shared" ref="C74:H74" si="27">SUM(C75:C82)</f>
        <v>87200</v>
      </c>
      <c r="D74" s="42">
        <f t="shared" si="27"/>
        <v>52964.979999999996</v>
      </c>
      <c r="E74" s="42">
        <f t="shared" si="27"/>
        <v>0</v>
      </c>
      <c r="F74" s="42">
        <f t="shared" si="27"/>
        <v>0</v>
      </c>
      <c r="G74" s="42">
        <f t="shared" si="27"/>
        <v>52964.979999999996</v>
      </c>
      <c r="H74" s="42">
        <f t="shared" si="27"/>
        <v>0</v>
      </c>
      <c r="I74" s="13">
        <f>SUM(D74*100/C74)</f>
        <v>60.739655963302752</v>
      </c>
    </row>
    <row r="75" spans="1:9" x14ac:dyDescent="0.25">
      <c r="A75" s="43">
        <v>3231</v>
      </c>
      <c r="B75" s="44" t="s">
        <v>62</v>
      </c>
      <c r="C75" s="29">
        <v>12150</v>
      </c>
      <c r="D75" s="29">
        <v>3416.91</v>
      </c>
      <c r="E75" s="29"/>
      <c r="F75" s="29"/>
      <c r="G75" s="29">
        <v>3416.91</v>
      </c>
      <c r="H75" s="29"/>
      <c r="I75" s="13">
        <f t="shared" ref="I75:I89" si="28">SUM(D75*100/C75)</f>
        <v>28.122716049382717</v>
      </c>
    </row>
    <row r="76" spans="1:9" x14ac:dyDescent="0.25">
      <c r="A76" s="43">
        <v>3232</v>
      </c>
      <c r="B76" s="44" t="s">
        <v>63</v>
      </c>
      <c r="C76" s="29">
        <v>10000</v>
      </c>
      <c r="D76" s="29">
        <v>12726.25</v>
      </c>
      <c r="E76" s="29"/>
      <c r="F76" s="29"/>
      <c r="G76" s="29">
        <v>12726.25</v>
      </c>
      <c r="H76" s="29"/>
      <c r="I76" s="13">
        <f t="shared" si="28"/>
        <v>127.2625</v>
      </c>
    </row>
    <row r="77" spans="1:9" s="68" customFormat="1" x14ac:dyDescent="0.25">
      <c r="A77" s="43">
        <v>3233</v>
      </c>
      <c r="B77" s="44" t="s">
        <v>96</v>
      </c>
      <c r="C77" s="29"/>
      <c r="D77" s="29"/>
      <c r="E77" s="29"/>
      <c r="F77" s="29"/>
      <c r="G77" s="29"/>
      <c r="H77" s="29"/>
      <c r="I77" s="13"/>
    </row>
    <row r="78" spans="1:9" x14ac:dyDescent="0.25">
      <c r="A78" s="43">
        <v>3234</v>
      </c>
      <c r="B78" s="44" t="s">
        <v>64</v>
      </c>
      <c r="C78" s="29">
        <v>12100</v>
      </c>
      <c r="D78" s="29">
        <v>6964.32</v>
      </c>
      <c r="E78" s="29"/>
      <c r="F78" s="29"/>
      <c r="G78" s="29">
        <v>6964.32</v>
      </c>
      <c r="H78" s="29"/>
      <c r="I78" s="13">
        <f t="shared" si="28"/>
        <v>57.556363636363635</v>
      </c>
    </row>
    <row r="79" spans="1:9" s="68" customFormat="1" x14ac:dyDescent="0.25">
      <c r="A79" s="43">
        <v>3535</v>
      </c>
      <c r="B79" s="44" t="s">
        <v>95</v>
      </c>
      <c r="C79" s="29">
        <v>5700</v>
      </c>
      <c r="D79" s="29">
        <v>2850</v>
      </c>
      <c r="E79" s="29"/>
      <c r="F79" s="29"/>
      <c r="G79" s="29">
        <v>2850</v>
      </c>
      <c r="H79" s="29"/>
      <c r="I79" s="13">
        <f t="shared" si="28"/>
        <v>50</v>
      </c>
    </row>
    <row r="80" spans="1:9" x14ac:dyDescent="0.25">
      <c r="A80" s="43">
        <v>3236</v>
      </c>
      <c r="B80" s="44" t="s">
        <v>65</v>
      </c>
      <c r="C80" s="29">
        <v>9000</v>
      </c>
      <c r="D80" s="29">
        <v>5410.75</v>
      </c>
      <c r="E80" s="29"/>
      <c r="F80" s="29"/>
      <c r="G80" s="29">
        <v>5410.75</v>
      </c>
      <c r="H80" s="29"/>
      <c r="I80" s="13">
        <f t="shared" si="28"/>
        <v>60.119444444444447</v>
      </c>
    </row>
    <row r="81" spans="1:9" x14ac:dyDescent="0.25">
      <c r="A81" s="43">
        <v>3237</v>
      </c>
      <c r="B81" s="44" t="s">
        <v>66</v>
      </c>
      <c r="C81" s="29">
        <v>33750</v>
      </c>
      <c r="D81" s="29">
        <v>16579.25</v>
      </c>
      <c r="E81" s="29"/>
      <c r="F81" s="29"/>
      <c r="G81" s="29">
        <v>16579.25</v>
      </c>
      <c r="H81" s="29"/>
      <c r="I81" s="13">
        <f t="shared" si="28"/>
        <v>49.123703703703704</v>
      </c>
    </row>
    <row r="82" spans="1:9" ht="16.5" customHeight="1" x14ac:dyDescent="0.25">
      <c r="A82" s="43">
        <v>3239</v>
      </c>
      <c r="B82" s="44" t="s">
        <v>67</v>
      </c>
      <c r="C82" s="29">
        <v>4500</v>
      </c>
      <c r="D82" s="29">
        <v>5017.5</v>
      </c>
      <c r="E82" s="29"/>
      <c r="F82" s="29"/>
      <c r="G82" s="29">
        <v>5017.5</v>
      </c>
      <c r="H82" s="29"/>
      <c r="I82" s="13">
        <f t="shared" si="28"/>
        <v>111.5</v>
      </c>
    </row>
    <row r="83" spans="1:9" ht="16.5" customHeight="1" x14ac:dyDescent="0.25">
      <c r="A83" s="46">
        <v>324</v>
      </c>
      <c r="B83" s="47" t="s">
        <v>68</v>
      </c>
      <c r="C83" s="42">
        <f t="shared" ref="C83:H83" si="29">SUM(C84)</f>
        <v>0</v>
      </c>
      <c r="D83" s="42">
        <f t="shared" si="29"/>
        <v>0</v>
      </c>
      <c r="E83" s="42">
        <f t="shared" si="29"/>
        <v>0</v>
      </c>
      <c r="F83" s="42">
        <f t="shared" si="29"/>
        <v>0</v>
      </c>
      <c r="G83" s="42">
        <f t="shared" si="29"/>
        <v>0</v>
      </c>
      <c r="H83" s="42">
        <f t="shared" si="29"/>
        <v>0</v>
      </c>
      <c r="I83" s="13"/>
    </row>
    <row r="84" spans="1:9" ht="16.5" customHeight="1" x14ac:dyDescent="0.25">
      <c r="A84" s="43">
        <v>3241</v>
      </c>
      <c r="B84" s="44" t="s">
        <v>68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13"/>
    </row>
    <row r="85" spans="1:9" ht="16.5" customHeight="1" x14ac:dyDescent="0.25">
      <c r="A85" s="46">
        <v>329</v>
      </c>
      <c r="B85" s="47" t="s">
        <v>69</v>
      </c>
      <c r="C85" s="42">
        <f>SUM(C86:C89)</f>
        <v>21400</v>
      </c>
      <c r="D85" s="42">
        <f>SUM(D86:D88)</f>
        <v>306</v>
      </c>
      <c r="E85" s="42">
        <f>SUM(E86:E88)</f>
        <v>0</v>
      </c>
      <c r="F85" s="42">
        <f>SUM(F86:F88)</f>
        <v>0</v>
      </c>
      <c r="G85" s="42">
        <f>SUM(G86:G88)</f>
        <v>306</v>
      </c>
      <c r="H85" s="42">
        <f>SUM(H86:H88)</f>
        <v>0</v>
      </c>
      <c r="I85" s="13">
        <f t="shared" si="28"/>
        <v>1.4299065420560748</v>
      </c>
    </row>
    <row r="86" spans="1:9" ht="18" customHeight="1" x14ac:dyDescent="0.25">
      <c r="A86" s="43">
        <v>3292</v>
      </c>
      <c r="B86" s="44" t="s">
        <v>93</v>
      </c>
      <c r="C86" s="29">
        <v>16000</v>
      </c>
      <c r="D86" s="29">
        <v>0</v>
      </c>
      <c r="E86" s="29"/>
      <c r="F86" s="29"/>
      <c r="G86" s="29">
        <v>0</v>
      </c>
      <c r="H86" s="29"/>
      <c r="I86" s="13">
        <f t="shared" si="28"/>
        <v>0</v>
      </c>
    </row>
    <row r="87" spans="1:9" s="54" customFormat="1" ht="18" customHeight="1" x14ac:dyDescent="0.25">
      <c r="A87" s="43">
        <v>3295</v>
      </c>
      <c r="B87" s="44" t="s">
        <v>70</v>
      </c>
      <c r="C87" s="29">
        <v>400</v>
      </c>
      <c r="D87" s="29">
        <v>0</v>
      </c>
      <c r="E87" s="29"/>
      <c r="F87" s="29"/>
      <c r="G87" s="29">
        <v>0</v>
      </c>
      <c r="H87" s="29"/>
      <c r="I87" s="13"/>
    </row>
    <row r="88" spans="1:9" s="54" customFormat="1" ht="18" customHeight="1" x14ac:dyDescent="0.25">
      <c r="A88" s="43">
        <v>3293</v>
      </c>
      <c r="B88" s="44" t="s">
        <v>84</v>
      </c>
      <c r="C88" s="29">
        <v>4000</v>
      </c>
      <c r="D88" s="29">
        <v>306</v>
      </c>
      <c r="E88" s="29"/>
      <c r="F88" s="29"/>
      <c r="G88" s="29">
        <v>306</v>
      </c>
      <c r="H88" s="29"/>
      <c r="I88" s="13">
        <f t="shared" si="28"/>
        <v>7.65</v>
      </c>
    </row>
    <row r="89" spans="1:9" s="54" customFormat="1" ht="18" customHeight="1" x14ac:dyDescent="0.25">
      <c r="A89" s="43">
        <v>3299</v>
      </c>
      <c r="B89" s="44" t="s">
        <v>69</v>
      </c>
      <c r="C89" s="29">
        <v>1000</v>
      </c>
      <c r="D89" s="29">
        <v>0</v>
      </c>
      <c r="E89" s="29"/>
      <c r="F89" s="29"/>
      <c r="G89" s="29">
        <v>0</v>
      </c>
      <c r="H89" s="29"/>
      <c r="I89" s="13">
        <f t="shared" si="28"/>
        <v>0</v>
      </c>
    </row>
    <row r="90" spans="1:9" x14ac:dyDescent="0.25">
      <c r="A90" s="40">
        <v>34</v>
      </c>
      <c r="B90" s="41" t="s">
        <v>71</v>
      </c>
      <c r="C90" s="42">
        <f t="shared" ref="C90:H90" si="30">SUM(C91)</f>
        <v>3000</v>
      </c>
      <c r="D90" s="42">
        <f t="shared" si="30"/>
        <v>1405.92</v>
      </c>
      <c r="E90" s="42">
        <f t="shared" si="30"/>
        <v>0</v>
      </c>
      <c r="F90" s="42">
        <f t="shared" si="30"/>
        <v>0.54</v>
      </c>
      <c r="G90" s="42">
        <f t="shared" si="30"/>
        <v>1405.38</v>
      </c>
      <c r="H90" s="42">
        <f t="shared" si="30"/>
        <v>0</v>
      </c>
      <c r="I90" s="13">
        <f>SUM(D90*100/C90)</f>
        <v>46.863999999999997</v>
      </c>
    </row>
    <row r="91" spans="1:9" x14ac:dyDescent="0.25">
      <c r="A91" s="40">
        <v>343</v>
      </c>
      <c r="B91" s="41" t="s">
        <v>72</v>
      </c>
      <c r="C91" s="42">
        <f t="shared" ref="C91:H91" si="31">SUM(C92)+C93</f>
        <v>3000</v>
      </c>
      <c r="D91" s="42">
        <f t="shared" si="31"/>
        <v>1405.92</v>
      </c>
      <c r="E91" s="42">
        <f t="shared" si="31"/>
        <v>0</v>
      </c>
      <c r="F91" s="42">
        <f t="shared" si="31"/>
        <v>0.54</v>
      </c>
      <c r="G91" s="42">
        <f t="shared" si="31"/>
        <v>1405.38</v>
      </c>
      <c r="H91" s="42">
        <f t="shared" si="31"/>
        <v>0</v>
      </c>
      <c r="I91" s="13">
        <f>SUM(D91*100/C91)</f>
        <v>46.863999999999997</v>
      </c>
    </row>
    <row r="92" spans="1:9" ht="20.25" customHeight="1" x14ac:dyDescent="0.25">
      <c r="A92" s="43">
        <v>3431</v>
      </c>
      <c r="B92" s="44" t="s">
        <v>73</v>
      </c>
      <c r="C92" s="29">
        <v>3000</v>
      </c>
      <c r="D92" s="29">
        <v>1405.92</v>
      </c>
      <c r="E92" s="29"/>
      <c r="F92" s="29">
        <v>0.54</v>
      </c>
      <c r="G92" s="29">
        <v>1405.38</v>
      </c>
      <c r="H92" s="29"/>
      <c r="I92" s="13">
        <f>SUM(D92*100/C92)</f>
        <v>46.863999999999997</v>
      </c>
    </row>
    <row r="93" spans="1:9" s="52" customFormat="1" ht="20.25" customHeight="1" x14ac:dyDescent="0.25">
      <c r="A93" s="43">
        <v>3433</v>
      </c>
      <c r="B93" s="44" t="s">
        <v>79</v>
      </c>
      <c r="C93" s="29"/>
      <c r="D93" s="29">
        <v>0</v>
      </c>
      <c r="E93" s="29"/>
      <c r="F93" s="29">
        <v>0</v>
      </c>
      <c r="G93" s="29">
        <v>0</v>
      </c>
      <c r="H93" s="29"/>
      <c r="I93" s="13"/>
    </row>
    <row r="94" spans="1:9" ht="19.5" customHeight="1" x14ac:dyDescent="0.25">
      <c r="A94" s="49"/>
      <c r="B94" s="50" t="s">
        <v>74</v>
      </c>
      <c r="C94" s="51">
        <f t="shared" ref="C94:H94" si="32">SUM(C52)</f>
        <v>1827600</v>
      </c>
      <c r="D94" s="51">
        <f t="shared" si="32"/>
        <v>766445.47</v>
      </c>
      <c r="E94" s="51">
        <f t="shared" si="32"/>
        <v>2775</v>
      </c>
      <c r="F94" s="51">
        <f t="shared" si="32"/>
        <v>0.54</v>
      </c>
      <c r="G94" s="51">
        <f t="shared" si="32"/>
        <v>175027.02</v>
      </c>
      <c r="H94" s="51">
        <f t="shared" si="32"/>
        <v>588642.91</v>
      </c>
      <c r="I94" s="13">
        <f>SUM(D94*100/C94)</f>
        <v>41.937265813088203</v>
      </c>
    </row>
  </sheetData>
  <mergeCells count="6">
    <mergeCell ref="A29:B29"/>
    <mergeCell ref="A49:B49"/>
    <mergeCell ref="A6:B6"/>
    <mergeCell ref="A17:B17"/>
    <mergeCell ref="A24:B24"/>
    <mergeCell ref="A27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2020</vt:lpstr>
      <vt:lpstr>List1</vt:lpstr>
      <vt:lpstr>'2020'!Print_Titles</vt:lpstr>
      <vt:lpstr>List1!Print_Titles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ZW3</cp:lastModifiedBy>
  <cp:lastPrinted>2020-09-09T10:01:31Z</cp:lastPrinted>
  <dcterms:created xsi:type="dcterms:W3CDTF">2017-03-07T08:48:25Z</dcterms:created>
  <dcterms:modified xsi:type="dcterms:W3CDTF">2020-10-30T10:48:30Z</dcterms:modified>
</cp:coreProperties>
</file>